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katya.moses\AppData\Local\Microsoft\Windows\INetCache\Content.Outlook\YS8X9W53\"/>
    </mc:Choice>
  </mc:AlternateContent>
  <xr:revisionPtr revIDLastSave="0" documentId="13_ncr:1_{D313324A-0C14-4786-BD38-D07427BDFF86}" xr6:coauthVersionLast="34" xr6:coauthVersionMax="36" xr10:uidLastSave="{00000000-0000-0000-0000-000000000000}"/>
  <bookViews>
    <workbookView xWindow="0" yWindow="0" windowWidth="21600" windowHeight="8649" xr2:uid="{00000000-000D-0000-FFFF-FFFF00000000}"/>
  </bookViews>
  <sheets>
    <sheet name="Application Form" sheetId="1" r:id="rId1"/>
    <sheet name="Bundle Requirements" sheetId="4" r:id="rId2"/>
    <sheet name="Tax + currency (PM tournaments)" sheetId="2" r:id="rId3"/>
    <sheet name="Sheet1" sheetId="5" state="hidden" r:id="rId4"/>
  </sheets>
  <definedNames>
    <definedName name="_xlnm._FilterDatabase" localSheetId="0" hidden="1">'Application Form'!$D$20:$F$20</definedName>
    <definedName name="_xlnm.Print_Area" localSheetId="0">'Application Form'!$A$1:$M$162</definedName>
    <definedName name="_xlnm.Print_Area" localSheetId="1">'Bundle Requirements'!$A$1:$G$50</definedName>
  </definedNames>
  <calcPr calcId="179021" iterateDelta="1E-4"/>
  <customWorkbookViews>
    <customWorkbookView name="Stuart.Barraclough - Personal View" guid="{242BED43-57AC-4D3D-AB0A-DEDE16518FBF}" mergeInterval="0" personalView="1" maximized="1" xWindow="1" yWindow="1" windowWidth="1436" windowHeight="670" activeSheetId="1"/>
    <customWorkbookView name="Mai.Ito - Personal View" guid="{94F89541-A89C-43B0-B14D-43DD18AACD4F}" mergeInterval="0" personalView="1" maximized="1" windowWidth="743" windowHeight="836" activeSheetId="1"/>
  </customWorkbookViews>
</workbook>
</file>

<file path=xl/calcChain.xml><?xml version="1.0" encoding="utf-8"?>
<calcChain xmlns="http://schemas.openxmlformats.org/spreadsheetml/2006/main">
  <c r="F21" i="2" l="1"/>
  <c r="E25" i="2"/>
  <c r="D7" i="5"/>
  <c r="C7" i="5"/>
  <c r="B7" i="5"/>
  <c r="B3" i="5"/>
  <c r="C3" i="5" s="1"/>
  <c r="B4" i="5" l="1"/>
  <c r="B5" i="5" s="1"/>
  <c r="B6" i="5" s="1"/>
  <c r="C6" i="5" s="1"/>
  <c r="F16" i="2"/>
  <c r="F20" i="2" s="1"/>
  <c r="D16" i="2"/>
  <c r="D20" i="2" s="1"/>
  <c r="E20" i="2" s="1"/>
  <c r="C4" i="5" l="1"/>
  <c r="C5" i="5"/>
  <c r="G20" i="2"/>
  <c r="D21" i="2"/>
  <c r="F22" i="2" l="1"/>
  <c r="G21" i="2"/>
  <c r="D22" i="2"/>
  <c r="E21" i="2"/>
  <c r="G22" i="2" l="1"/>
  <c r="F23" i="2"/>
  <c r="G23" i="2" s="1"/>
  <c r="E22" i="2"/>
  <c r="D23" i="2"/>
  <c r="E23" i="2" s="1"/>
  <c r="G24" i="2" l="1"/>
  <c r="G25" i="2" s="1"/>
  <c r="E24" i="2"/>
  <c r="G137" i="1" l="1"/>
  <c r="M177" i="1"/>
  <c r="M178" i="1" s="1"/>
  <c r="M179" i="1" s="1"/>
  <c r="M180" i="1" s="1"/>
  <c r="M182" i="1" s="1"/>
  <c r="E137" i="1"/>
  <c r="U157" i="1"/>
  <c r="C157" i="1" s="1"/>
  <c r="O158" i="1"/>
  <c r="O163" i="1"/>
  <c r="O164" i="1"/>
  <c r="O162" i="1"/>
  <c r="O161" i="1"/>
  <c r="O160" i="1"/>
  <c r="O159" i="1"/>
  <c r="P158" i="1"/>
  <c r="P163" i="1"/>
  <c r="P161" i="1"/>
  <c r="P162" i="1"/>
  <c r="P164" i="1"/>
  <c r="O157" i="1"/>
  <c r="H137" i="1"/>
  <c r="AE156" i="1"/>
  <c r="AE157" i="1" s="1"/>
  <c r="AE158" i="1" s="1"/>
  <c r="AE160" i="1" s="1"/>
  <c r="AE161" i="1" s="1"/>
  <c r="AE162" i="1" s="1"/>
  <c r="P160" i="1"/>
  <c r="P159" i="1"/>
  <c r="P157" i="1"/>
  <c r="Q157" i="1"/>
  <c r="Q158" i="1"/>
  <c r="Q159" i="1"/>
  <c r="Q160" i="1"/>
  <c r="A137" i="1"/>
  <c r="N167" i="1" l="1"/>
  <c r="N169" i="1"/>
  <c r="N168" i="1"/>
  <c r="M170" i="1"/>
  <c r="N174" i="1"/>
  <c r="M167" i="1"/>
  <c r="M169" i="1"/>
  <c r="M172" i="1"/>
  <c r="N170" i="1"/>
  <c r="N171" i="1"/>
  <c r="N173" i="1"/>
  <c r="N172" i="1"/>
  <c r="M168" i="1"/>
  <c r="M174" i="1"/>
  <c r="M171" i="1"/>
  <c r="M173" i="1"/>
</calcChain>
</file>

<file path=xl/sharedStrings.xml><?xml version="1.0" encoding="utf-8"?>
<sst xmlns="http://schemas.openxmlformats.org/spreadsheetml/2006/main" count="1209" uniqueCount="944">
  <si>
    <t>TOURNAMENT SITE</t>
  </si>
  <si>
    <t>ENTRY FEE</t>
  </si>
  <si>
    <t>Ladies Singles*</t>
  </si>
  <si>
    <t>Men's Singles*</t>
  </si>
  <si>
    <t>TOURNAMENT INFORMATION</t>
  </si>
  <si>
    <t>Name</t>
  </si>
  <si>
    <t>Date</t>
  </si>
  <si>
    <t>Stamp</t>
  </si>
  <si>
    <t>Doubles Main Draw</t>
  </si>
  <si>
    <t>Doubles Qualifying</t>
  </si>
  <si>
    <t>Address</t>
  </si>
  <si>
    <t>City</t>
  </si>
  <si>
    <t>Country</t>
  </si>
  <si>
    <t>Telephone</t>
  </si>
  <si>
    <t>Fax</t>
  </si>
  <si>
    <t>Email</t>
  </si>
  <si>
    <t>Website</t>
  </si>
  <si>
    <t xml:space="preserve">Name </t>
  </si>
  <si>
    <t>Mixed Doubles*</t>
  </si>
  <si>
    <t>Tournament Name</t>
  </si>
  <si>
    <t>Start Date</t>
  </si>
  <si>
    <t>End Date</t>
  </si>
  <si>
    <t>TOURNAMENT OFFICIALS</t>
  </si>
  <si>
    <t xml:space="preserve">Qualification </t>
  </si>
  <si>
    <t xml:space="preserve">Email </t>
  </si>
  <si>
    <t>Availability of tournament Doctor</t>
  </si>
  <si>
    <t>Application deadline</t>
  </si>
  <si>
    <t>Grade</t>
  </si>
  <si>
    <t>Fact sheet deadline</t>
  </si>
  <si>
    <t>Sanction fee deadline</t>
  </si>
  <si>
    <t>(name and brand of ball)</t>
  </si>
  <si>
    <t>The Applicant agrees to advise the ITF promptly of any change in any of the information contained herein.</t>
  </si>
  <si>
    <t>DETAILS OF NATIONAL ASSOCIATION (Applicant)</t>
  </si>
  <si>
    <t>Position at NA</t>
  </si>
  <si>
    <t>DETAILS OF TOURNAMENT ORGANISER (third party agent) (if applicable)</t>
  </si>
  <si>
    <t xml:space="preserve">Number of Courts </t>
  </si>
  <si>
    <t>Match courts</t>
  </si>
  <si>
    <t>Practice courts</t>
  </si>
  <si>
    <t>Approved Stage 2 balls</t>
  </si>
  <si>
    <t>Currency of prize money</t>
  </si>
  <si>
    <t>USD</t>
  </si>
  <si>
    <t>EUR</t>
  </si>
  <si>
    <t>Indoor</t>
  </si>
  <si>
    <t>Outdoor</t>
  </si>
  <si>
    <t>Main Draw size</t>
  </si>
  <si>
    <t>Q draw size</t>
  </si>
  <si>
    <t>Artengo TB 710</t>
  </si>
  <si>
    <t>Bridgestone 2</t>
  </si>
  <si>
    <t>Drop Shot</t>
  </si>
  <si>
    <t>Dunlop Stage 2 Orange</t>
  </si>
  <si>
    <t>Nassau Mini Cool</t>
  </si>
  <si>
    <t>Pro's Pro® Stage 2</t>
  </si>
  <si>
    <t>Quicksand</t>
  </si>
  <si>
    <t>Tecnifibre Mini Tennis</t>
  </si>
  <si>
    <t>Yonex Muscle Power Ball 30</t>
  </si>
  <si>
    <t>Zsig SloCoach Orange</t>
  </si>
  <si>
    <t>This application, when accepted by the ITF, shall constitute a binding and enforceable agreement between the ITF and the sanctioning National Association.</t>
  </si>
  <si>
    <t>TOURNAMENT NAME:</t>
  </si>
  <si>
    <t>Last Day</t>
  </si>
  <si>
    <t>Number of Floodlit courts</t>
  </si>
  <si>
    <t>Yes</t>
  </si>
  <si>
    <t>No</t>
  </si>
  <si>
    <t>Doctor</t>
  </si>
  <si>
    <t>No event</t>
  </si>
  <si>
    <t>Countries</t>
  </si>
  <si>
    <t>Country Codes</t>
  </si>
  <si>
    <t>country codes</t>
  </si>
  <si>
    <t>NA</t>
  </si>
  <si>
    <t>Afghanistan</t>
  </si>
  <si>
    <t>AFG</t>
  </si>
  <si>
    <t>Afghanistan Tennis Federation</t>
  </si>
  <si>
    <t>Netherlands Antilles</t>
  </si>
  <si>
    <t>AHO</t>
  </si>
  <si>
    <t>AIA</t>
  </si>
  <si>
    <t>Anguilla Lawn Tennis Association</t>
  </si>
  <si>
    <t>Albania</t>
  </si>
  <si>
    <t>ALB</t>
  </si>
  <si>
    <t>Albanian Tennis Federation</t>
  </si>
  <si>
    <t>Algeria</t>
  </si>
  <si>
    <t>ALG</t>
  </si>
  <si>
    <t>Fédération Algerienne de Tennis</t>
  </si>
  <si>
    <t>Andorra</t>
  </si>
  <si>
    <t>AND</t>
  </si>
  <si>
    <t>Federació Andorrana de Tennis</t>
  </si>
  <si>
    <t>Angola</t>
  </si>
  <si>
    <t>ANG</t>
  </si>
  <si>
    <t>Federacao Angolana de Tenis</t>
  </si>
  <si>
    <t>Antigua &amp; Barbuda</t>
  </si>
  <si>
    <t>ANT</t>
  </si>
  <si>
    <t>Antigua &amp; Barbuda Tennis Association</t>
  </si>
  <si>
    <t>Argentina</t>
  </si>
  <si>
    <t>ARG</t>
  </si>
  <si>
    <t>Asociacion Argentina de Tenis</t>
  </si>
  <si>
    <t>Armenia</t>
  </si>
  <si>
    <t>ARM</t>
  </si>
  <si>
    <t>Armenian Tennis Federation</t>
  </si>
  <si>
    <t>Aruba</t>
  </si>
  <si>
    <t>ARU</t>
  </si>
  <si>
    <t>Aruba Lawn Tennis Bond</t>
  </si>
  <si>
    <t>American Samoa</t>
  </si>
  <si>
    <t>ASA</t>
  </si>
  <si>
    <t>American Samoa Tennis Association</t>
  </si>
  <si>
    <t>Australia</t>
  </si>
  <si>
    <t>AUS</t>
  </si>
  <si>
    <t>Tennis Australia</t>
  </si>
  <si>
    <t>Austria</t>
  </si>
  <si>
    <t>AUT</t>
  </si>
  <si>
    <t>Österreichischer Tennisverband</t>
  </si>
  <si>
    <t>Azerbaijan</t>
  </si>
  <si>
    <t>AZE</t>
  </si>
  <si>
    <t>Azerbaijan Tennis Federation</t>
  </si>
  <si>
    <t>Bahamas</t>
  </si>
  <si>
    <t>BAH</t>
  </si>
  <si>
    <t>The Bahamas Lawn Tennis Association</t>
  </si>
  <si>
    <t>Bangladesh</t>
  </si>
  <si>
    <t>BAN</t>
  </si>
  <si>
    <t>Bangladesh Tennis Federation</t>
  </si>
  <si>
    <t>Barbados</t>
  </si>
  <si>
    <t>BAR</t>
  </si>
  <si>
    <t>Barbados Tennis Association Inc.</t>
  </si>
  <si>
    <t>Burundi</t>
  </si>
  <si>
    <t>BDI</t>
  </si>
  <si>
    <t>Fédération de Tennis du Burundi</t>
  </si>
  <si>
    <t>Belgium</t>
  </si>
  <si>
    <t>BEL</t>
  </si>
  <si>
    <t>Fédération Royale Belge de Tennis</t>
  </si>
  <si>
    <t>Benin</t>
  </si>
  <si>
    <t>BEN</t>
  </si>
  <si>
    <t>Fédération Beninoise de Lawn Tennis</t>
  </si>
  <si>
    <t>Bermuda</t>
  </si>
  <si>
    <t>BER</t>
  </si>
  <si>
    <t>Bermuda Lawn Tennis Association</t>
  </si>
  <si>
    <t>Bhutan</t>
  </si>
  <si>
    <t>BHU</t>
  </si>
  <si>
    <t>BES</t>
  </si>
  <si>
    <t>Bonaire Lawn Tennis Bond</t>
  </si>
  <si>
    <t>Bosnia Herzegovina</t>
  </si>
  <si>
    <t>BIH</t>
  </si>
  <si>
    <t>Bhutan Tennis Federation</t>
  </si>
  <si>
    <t>Belize</t>
  </si>
  <si>
    <t>BIZ</t>
  </si>
  <si>
    <t>Tennis Assn. of Bosnia &amp; Herzegovina</t>
  </si>
  <si>
    <t>Belarus</t>
  </si>
  <si>
    <t>BLR</t>
  </si>
  <si>
    <t>Belize Tennis Association</t>
  </si>
  <si>
    <t>Bolivia</t>
  </si>
  <si>
    <t>BOL</t>
  </si>
  <si>
    <t>Belarus Tennis Federation</t>
  </si>
  <si>
    <t>Botswana</t>
  </si>
  <si>
    <t>BOT</t>
  </si>
  <si>
    <t>Federación Boliviana De Tennis</t>
  </si>
  <si>
    <t>Brazil</t>
  </si>
  <si>
    <t>BRA</t>
  </si>
  <si>
    <t>Botswana Tennis Association</t>
  </si>
  <si>
    <t>Bahrain</t>
  </si>
  <si>
    <t>BRN</t>
  </si>
  <si>
    <t>Confederacao Brasileira de Tenis</t>
  </si>
  <si>
    <t>Brunei</t>
  </si>
  <si>
    <t>BRU</t>
  </si>
  <si>
    <t>Bahrain Tennis Federation</t>
  </si>
  <si>
    <t>Bulgaria</t>
  </si>
  <si>
    <t>BUL</t>
  </si>
  <si>
    <t>Brunei Darussalam Tennis Association</t>
  </si>
  <si>
    <t>Burkina Faso</t>
  </si>
  <si>
    <t>BUR</t>
  </si>
  <si>
    <t>Bulgarian Tennis Federation</t>
  </si>
  <si>
    <t>Central African Republic</t>
  </si>
  <si>
    <t>CAF</t>
  </si>
  <si>
    <t>Fédération Burkinabe De Tennis</t>
  </si>
  <si>
    <t>Cambodia</t>
  </si>
  <si>
    <t>CAM</t>
  </si>
  <si>
    <t>Canada</t>
  </si>
  <si>
    <t>CAN</t>
  </si>
  <si>
    <t>Cambodia Tennis Federation</t>
  </si>
  <si>
    <t>Cayman Islands</t>
  </si>
  <si>
    <t>CAY</t>
  </si>
  <si>
    <t>Tennis Canada</t>
  </si>
  <si>
    <t>Congo</t>
  </si>
  <si>
    <t>CGO</t>
  </si>
  <si>
    <t>Tennis Fed. of the Cayman Islands</t>
  </si>
  <si>
    <t>Chad</t>
  </si>
  <si>
    <t>CHA</t>
  </si>
  <si>
    <t>Fédération Congolaise de Lawn Tennis</t>
  </si>
  <si>
    <t>Chile</t>
  </si>
  <si>
    <t>CHI</t>
  </si>
  <si>
    <t>Fédération Tchadienne de Tennis</t>
  </si>
  <si>
    <t>China, P. R.</t>
  </si>
  <si>
    <t>CHN</t>
  </si>
  <si>
    <t>Federacion de Tenis de Chile</t>
  </si>
  <si>
    <t>Cote d'Ivoire</t>
  </si>
  <si>
    <t>CIV</t>
  </si>
  <si>
    <t>Chinese Tennis Association</t>
  </si>
  <si>
    <t>CMR</t>
  </si>
  <si>
    <t>Fédération Ivoirienne de Tennis</t>
  </si>
  <si>
    <t>Congo, Dem. Rep. (Zaire)</t>
  </si>
  <si>
    <t>COD</t>
  </si>
  <si>
    <t>Fédération Camerounaise de Tennis</t>
  </si>
  <si>
    <t>Cook Islands</t>
  </si>
  <si>
    <t>COK</t>
  </si>
  <si>
    <t>Fédération Congolaise Démocratique de Lawn Tennis</t>
  </si>
  <si>
    <t>Colombia</t>
  </si>
  <si>
    <t>COL</t>
  </si>
  <si>
    <t>Tennis Cook Islands</t>
  </si>
  <si>
    <t>Comoros</t>
  </si>
  <si>
    <t>COM</t>
  </si>
  <si>
    <t>Federación Colombiana de Tenis</t>
  </si>
  <si>
    <t>Cape Verde Islands</t>
  </si>
  <si>
    <t>CPV</t>
  </si>
  <si>
    <t>Federation Comorienne de Tennis</t>
  </si>
  <si>
    <t>Costa Rica</t>
  </si>
  <si>
    <t>CRC</t>
  </si>
  <si>
    <t>Federacão Cabo Verdiana de Ténis</t>
  </si>
  <si>
    <t>Croatia</t>
  </si>
  <si>
    <t>CRO</t>
  </si>
  <si>
    <t>Federación Costarricense de Tenis</t>
  </si>
  <si>
    <t>Cuba</t>
  </si>
  <si>
    <t>CUB</t>
  </si>
  <si>
    <t>Croatian Tennis Association</t>
  </si>
  <si>
    <t>Cyprus</t>
  </si>
  <si>
    <t>CYP</t>
  </si>
  <si>
    <t>Federacion Cubana de Tenis de Campo</t>
  </si>
  <si>
    <t>Czech Republic</t>
  </si>
  <si>
    <t>CZE</t>
  </si>
  <si>
    <t>CUW</t>
  </si>
  <si>
    <t>Tennis Federation Curaçao</t>
  </si>
  <si>
    <t>Denmark</t>
  </si>
  <si>
    <t>DEN</t>
  </si>
  <si>
    <t>Cyprus Tennis Federation</t>
  </si>
  <si>
    <t>Djibouti</t>
  </si>
  <si>
    <t>DJI</t>
  </si>
  <si>
    <t>Czech Tenisova Asociace</t>
  </si>
  <si>
    <t>Dominica</t>
  </si>
  <si>
    <t>DMA</t>
  </si>
  <si>
    <t>Dansk Tennis Forbund</t>
  </si>
  <si>
    <t>Dominican Republic</t>
  </si>
  <si>
    <t>DOM</t>
  </si>
  <si>
    <t>Fédération Djiboutienne de Tennis</t>
  </si>
  <si>
    <t>Ecuador</t>
  </si>
  <si>
    <t>ECU</t>
  </si>
  <si>
    <t>Dominica Lawn Tennis Association</t>
  </si>
  <si>
    <t>Egypt</t>
  </si>
  <si>
    <t>EGY</t>
  </si>
  <si>
    <t>Federacion Dominicana de Tenis</t>
  </si>
  <si>
    <t>Eritrea</t>
  </si>
  <si>
    <t>ERI</t>
  </si>
  <si>
    <t>Federacion Ecuatoriana de Tenis</t>
  </si>
  <si>
    <t>El Salvador</t>
  </si>
  <si>
    <t>ESA</t>
  </si>
  <si>
    <t>Egyptian Tennis Federation</t>
  </si>
  <si>
    <t>Spain</t>
  </si>
  <si>
    <t>ESP</t>
  </si>
  <si>
    <t>Eritrean Tennis Federation</t>
  </si>
  <si>
    <t>Estonia</t>
  </si>
  <si>
    <t>EST</t>
  </si>
  <si>
    <t>Federacion Salvadorena de Tenis</t>
  </si>
  <si>
    <t>Ethiopia</t>
  </si>
  <si>
    <t>ETH</t>
  </si>
  <si>
    <t>Real Federación Española de Tenis</t>
  </si>
  <si>
    <t>Fiji</t>
  </si>
  <si>
    <t>FIJ</t>
  </si>
  <si>
    <t>Estonian Tennis Association</t>
  </si>
  <si>
    <t>Finland</t>
  </si>
  <si>
    <t>FIN</t>
  </si>
  <si>
    <t>Ethiopian Tennis Federation</t>
  </si>
  <si>
    <t>France</t>
  </si>
  <si>
    <t>FRA</t>
  </si>
  <si>
    <t>Fiji Tennis Association</t>
  </si>
  <si>
    <t>Micronesia</t>
  </si>
  <si>
    <t>FSM</t>
  </si>
  <si>
    <t>Suomen Tennisliitto</t>
  </si>
  <si>
    <t>Gabon</t>
  </si>
  <si>
    <t>GAB</t>
  </si>
  <si>
    <t>Fédération Française de Tennis</t>
  </si>
  <si>
    <t>Gambia</t>
  </si>
  <si>
    <t>GAM</t>
  </si>
  <si>
    <t>Federated States of Micronesia LTA</t>
  </si>
  <si>
    <t>Great Britain</t>
  </si>
  <si>
    <t>GBR</t>
  </si>
  <si>
    <t>Fédération Gabonaise de Tennis</t>
  </si>
  <si>
    <t>Guinee-Bissau</t>
  </si>
  <si>
    <t>GBS</t>
  </si>
  <si>
    <t>Gambia Lawn Tennis Association</t>
  </si>
  <si>
    <t>Georgia</t>
  </si>
  <si>
    <t>GEO</t>
  </si>
  <si>
    <t>Equatorial Guinea</t>
  </si>
  <si>
    <t>GEQ</t>
  </si>
  <si>
    <t>Federaçâo de Tenis da Guiné-Bissau</t>
  </si>
  <si>
    <t>Germany</t>
  </si>
  <si>
    <t>GER</t>
  </si>
  <si>
    <t>Georgian Tennis Federation</t>
  </si>
  <si>
    <t>GHA</t>
  </si>
  <si>
    <t>Federación Ecuatoguineana de Tenis</t>
  </si>
  <si>
    <t>Greece</t>
  </si>
  <si>
    <t>GRE</t>
  </si>
  <si>
    <t>Deutscher Tennis Bund EV</t>
  </si>
  <si>
    <t>Grenada</t>
  </si>
  <si>
    <t>GRN</t>
  </si>
  <si>
    <t>Ghana Tennis Association</t>
  </si>
  <si>
    <t>Guatemala</t>
  </si>
  <si>
    <t>GUA</t>
  </si>
  <si>
    <t>Hellenic Tennis Federation</t>
  </si>
  <si>
    <t>Guinee Conakry</t>
  </si>
  <si>
    <t>GUI</t>
  </si>
  <si>
    <t>Grenada Tennis Association</t>
  </si>
  <si>
    <t>Guam</t>
  </si>
  <si>
    <t>GUM</t>
  </si>
  <si>
    <t>Fed. Nacional de Tenis de Guatemala</t>
  </si>
  <si>
    <t>Guyana</t>
  </si>
  <si>
    <t>GUY</t>
  </si>
  <si>
    <t>Fédération Guineenne de Tennis</t>
  </si>
  <si>
    <t>Haiti</t>
  </si>
  <si>
    <t>HAI</t>
  </si>
  <si>
    <t>Hong Kong</t>
  </si>
  <si>
    <t>HKG</t>
  </si>
  <si>
    <t>Guyana Lawn Tennis Association</t>
  </si>
  <si>
    <t>HON</t>
  </si>
  <si>
    <t>Fédération Haitienne de Tennis</t>
  </si>
  <si>
    <t>Hungary</t>
  </si>
  <si>
    <t>HUN</t>
  </si>
  <si>
    <t>Hong Kong Tennis Association Ltd</t>
  </si>
  <si>
    <t>Indonesia</t>
  </si>
  <si>
    <t>INA</t>
  </si>
  <si>
    <t>Federacion Hondurena de Tenis</t>
  </si>
  <si>
    <t>India</t>
  </si>
  <si>
    <t>IND</t>
  </si>
  <si>
    <t>Magyar Tenisz Szovetseg</t>
  </si>
  <si>
    <t>Iran</t>
  </si>
  <si>
    <t>IRI</t>
  </si>
  <si>
    <t>Indonesian Tennis Association</t>
  </si>
  <si>
    <t>Ireland</t>
  </si>
  <si>
    <t>IRL</t>
  </si>
  <si>
    <t>All India Tennis Association</t>
  </si>
  <si>
    <t>Iraq</t>
  </si>
  <si>
    <t>IRQ</t>
  </si>
  <si>
    <t>Tennis Fed. of Islamic Republic of Iran</t>
  </si>
  <si>
    <t>Iceland</t>
  </si>
  <si>
    <t>ISL</t>
  </si>
  <si>
    <t>Tennis Ireland</t>
  </si>
  <si>
    <t>Israel</t>
  </si>
  <si>
    <t>ISR</t>
  </si>
  <si>
    <t>Iraqi Tennis Federation</t>
  </si>
  <si>
    <t>U.S. Virgin Islands</t>
  </si>
  <si>
    <t>ISV</t>
  </si>
  <si>
    <t>Icelandic Tennis Association</t>
  </si>
  <si>
    <t>Italy</t>
  </si>
  <si>
    <t>ITA</t>
  </si>
  <si>
    <t>Israel Tennis Association</t>
  </si>
  <si>
    <t>British Virgin Islands</t>
  </si>
  <si>
    <t>IVB</t>
  </si>
  <si>
    <t>Virgin Islands Tennis Association</t>
  </si>
  <si>
    <t>Jamaica</t>
  </si>
  <si>
    <t>JAM</t>
  </si>
  <si>
    <t>Federazione Italiana Tennis</t>
  </si>
  <si>
    <t>Jordan</t>
  </si>
  <si>
    <t>JOR</t>
  </si>
  <si>
    <t>British Virgin Islands LTA</t>
  </si>
  <si>
    <t>Japan</t>
  </si>
  <si>
    <t>JPN</t>
  </si>
  <si>
    <t>Tennis Jamaica</t>
  </si>
  <si>
    <t>Kazakhstan</t>
  </si>
  <si>
    <t>KAZ</t>
  </si>
  <si>
    <t>Jordan Tennis Federation</t>
  </si>
  <si>
    <t>Kenya</t>
  </si>
  <si>
    <t>KEN</t>
  </si>
  <si>
    <t>Japan Tennis Association</t>
  </si>
  <si>
    <t>Kyrgyzstan</t>
  </si>
  <si>
    <t>KGZ</t>
  </si>
  <si>
    <t>Kazakhstan Tennis Federation</t>
  </si>
  <si>
    <t>Kiribati</t>
  </si>
  <si>
    <t>KIR</t>
  </si>
  <si>
    <t>Kenya Lawn Tennis Association</t>
  </si>
  <si>
    <t>Korea, Rep.</t>
  </si>
  <si>
    <t>KOR</t>
  </si>
  <si>
    <t>Kyrgyzstan Tennis Federation</t>
  </si>
  <si>
    <t>Saudi Arabia</t>
  </si>
  <si>
    <t>KSA</t>
  </si>
  <si>
    <t>Kiribati Tennis Federation</t>
  </si>
  <si>
    <t>Kuwait</t>
  </si>
  <si>
    <t>KUW</t>
  </si>
  <si>
    <t>Korea Tennis Association</t>
  </si>
  <si>
    <t>Laos</t>
  </si>
  <si>
    <t>LAO</t>
  </si>
  <si>
    <t>Saudi Arabian Tennis Federation</t>
  </si>
  <si>
    <t>Latvia</t>
  </si>
  <si>
    <t>LAT</t>
  </si>
  <si>
    <t>Kuwait Tennis Federation</t>
  </si>
  <si>
    <t>Libya</t>
  </si>
  <si>
    <t>LBA</t>
  </si>
  <si>
    <t>Lao Tennis Federation</t>
  </si>
  <si>
    <t>Liberia</t>
  </si>
  <si>
    <t>LBR</t>
  </si>
  <si>
    <t>Latvian Tennis Union</t>
  </si>
  <si>
    <t>Saint Lucia</t>
  </si>
  <si>
    <t>LCA</t>
  </si>
  <si>
    <t>Libyan Tennis Federation</t>
  </si>
  <si>
    <t>Lesotho</t>
  </si>
  <si>
    <t>LES</t>
  </si>
  <si>
    <t>Liberia Tennis Association</t>
  </si>
  <si>
    <t>Lebanon</t>
  </si>
  <si>
    <t>LIB</t>
  </si>
  <si>
    <t>St Lucia Lawn Tennis Association Inc.</t>
  </si>
  <si>
    <t>Liechtenstein</t>
  </si>
  <si>
    <t>LIE</t>
  </si>
  <si>
    <t>Lesotho Lawn Tennis Association</t>
  </si>
  <si>
    <t>Lithuania</t>
  </si>
  <si>
    <t>LTU</t>
  </si>
  <si>
    <t>Fédération Libanaise de Tennis</t>
  </si>
  <si>
    <t>Luxembourg</t>
  </si>
  <si>
    <t>LUX</t>
  </si>
  <si>
    <t>Liechtensteiner Tennisverband</t>
  </si>
  <si>
    <t>Madagascar</t>
  </si>
  <si>
    <t>MAD</t>
  </si>
  <si>
    <t>Lithuanian Tennis Association</t>
  </si>
  <si>
    <t>Morocco</t>
  </si>
  <si>
    <t>MAR</t>
  </si>
  <si>
    <t>Fédération Luxembourgeoise de Tennis</t>
  </si>
  <si>
    <t>Malaysia</t>
  </si>
  <si>
    <t>MAS</t>
  </si>
  <si>
    <t>MAC</t>
  </si>
  <si>
    <t>Macau Tennis Association</t>
  </si>
  <si>
    <t>Malawi</t>
  </si>
  <si>
    <t>MAW</t>
  </si>
  <si>
    <t>Fédération Malgache de Tennis</t>
  </si>
  <si>
    <t>Moldova</t>
  </si>
  <si>
    <t>MDA</t>
  </si>
  <si>
    <t>Fédération Royale Marocaine de Tennis</t>
  </si>
  <si>
    <t>Maldives</t>
  </si>
  <si>
    <t>MDV</t>
  </si>
  <si>
    <t>Lawn Tennis Association of Malaysia</t>
  </si>
  <si>
    <t>Mexico</t>
  </si>
  <si>
    <t>MEX</t>
  </si>
  <si>
    <t>Lawn Tennis Association of Malawi</t>
  </si>
  <si>
    <t>Mongolia</t>
  </si>
  <si>
    <t>MGL</t>
  </si>
  <si>
    <t>Moldova Republic Tennis Federation</t>
  </si>
  <si>
    <t>Marshall Islands</t>
  </si>
  <si>
    <t>MHL</t>
  </si>
  <si>
    <t>Tennis Association of the Maldives</t>
  </si>
  <si>
    <t>Macedonia, F.Y.R.</t>
  </si>
  <si>
    <t>MKD</t>
  </si>
  <si>
    <t>Federacion Mexicana de Tenis</t>
  </si>
  <si>
    <t>Mali</t>
  </si>
  <si>
    <t>MLI</t>
  </si>
  <si>
    <t>Mongolian Tennis Association</t>
  </si>
  <si>
    <t>Malta</t>
  </si>
  <si>
    <t>MLT</t>
  </si>
  <si>
    <t>Marshall Islands Tennis Federation</t>
  </si>
  <si>
    <t>Montenegro</t>
  </si>
  <si>
    <t>MNE</t>
  </si>
  <si>
    <t>Macedonian Tennis Federation</t>
  </si>
  <si>
    <t>Monaco</t>
  </si>
  <si>
    <t>MON</t>
  </si>
  <si>
    <t>Fédération Malienne de Tennis</t>
  </si>
  <si>
    <t>Mozambique</t>
  </si>
  <si>
    <t>MOZ</t>
  </si>
  <si>
    <t>Malta Tennis Federation</t>
  </si>
  <si>
    <t>Mauritius</t>
  </si>
  <si>
    <t>MRI</t>
  </si>
  <si>
    <t>Montenegrin Tennis Association</t>
  </si>
  <si>
    <t>Mauritania</t>
  </si>
  <si>
    <t>MTN</t>
  </si>
  <si>
    <t>Fédération Monegasque de Lawn Tennis</t>
  </si>
  <si>
    <t>Myanmar (Burma)</t>
  </si>
  <si>
    <t>MYA</t>
  </si>
  <si>
    <t>Federacao Mocambicana de Tenis</t>
  </si>
  <si>
    <t>Namibia</t>
  </si>
  <si>
    <t>NAM</t>
  </si>
  <si>
    <t>Mauritius Tennis Federation</t>
  </si>
  <si>
    <t>Nicaragua</t>
  </si>
  <si>
    <t>NCA</t>
  </si>
  <si>
    <t>Fédération Mauritanienne de Tennis</t>
  </si>
  <si>
    <t>Netherlands</t>
  </si>
  <si>
    <t>NED</t>
  </si>
  <si>
    <t>Tennis Federation of Myanmar</t>
  </si>
  <si>
    <t>Nepal</t>
  </si>
  <si>
    <t>NEP</t>
  </si>
  <si>
    <t>Namibia Tennis Association</t>
  </si>
  <si>
    <t>Norfolk Islands</t>
  </si>
  <si>
    <t>NFK</t>
  </si>
  <si>
    <t>Federacion Nicaraguense de Tenis</t>
  </si>
  <si>
    <t>Nigeria</t>
  </si>
  <si>
    <t>NGR</t>
  </si>
  <si>
    <t>Koninklijke Nederlandse</t>
  </si>
  <si>
    <t>Niger</t>
  </si>
  <si>
    <t>NIG</t>
  </si>
  <si>
    <t>All Nepal Lawn Tennis Association</t>
  </si>
  <si>
    <t>Northern Mariana Islands</t>
  </si>
  <si>
    <t>NMI</t>
  </si>
  <si>
    <t>Norfolk Islands Tennis Association</t>
  </si>
  <si>
    <t>Norway</t>
  </si>
  <si>
    <t>NOR</t>
  </si>
  <si>
    <t>Nigeria Tennis Federation</t>
  </si>
  <si>
    <t>Nauru</t>
  </si>
  <si>
    <t>NRU</t>
  </si>
  <si>
    <t>Fédération Nigerienne de Tennis</t>
  </si>
  <si>
    <t>New Zealand</t>
  </si>
  <si>
    <t>NZL</t>
  </si>
  <si>
    <t>Northern Mariana Islands Tennis Assn.</t>
  </si>
  <si>
    <t>Oman</t>
  </si>
  <si>
    <t>OMA</t>
  </si>
  <si>
    <t>Norges Tennisforbund</t>
  </si>
  <si>
    <t>Pakistan</t>
  </si>
  <si>
    <t>PAK</t>
  </si>
  <si>
    <t>Nauru Tennis Association</t>
  </si>
  <si>
    <t>Panama</t>
  </si>
  <si>
    <t>PAN</t>
  </si>
  <si>
    <t>Tennis New Zealand</t>
  </si>
  <si>
    <t>Paraguay</t>
  </si>
  <si>
    <t>PAR</t>
  </si>
  <si>
    <t>Oman Tennis Association</t>
  </si>
  <si>
    <t>Peru</t>
  </si>
  <si>
    <t>PER</t>
  </si>
  <si>
    <t>Pakistan Tennis Federation</t>
  </si>
  <si>
    <t>Philippines</t>
  </si>
  <si>
    <t>PHI</t>
  </si>
  <si>
    <t>Federacion Panameña de Tenis</t>
  </si>
  <si>
    <t>Palestine</t>
  </si>
  <si>
    <t>PLE</t>
  </si>
  <si>
    <t>Asociacion Paraguaya de Tenis</t>
  </si>
  <si>
    <t>Palau</t>
  </si>
  <si>
    <t>PLW</t>
  </si>
  <si>
    <t>Federacion Deportiva Peruana de Tenis</t>
  </si>
  <si>
    <t>Papua New Guinea</t>
  </si>
  <si>
    <t>PNG</t>
  </si>
  <si>
    <t>Philippine Tennis Association</t>
  </si>
  <si>
    <t>Poland</t>
  </si>
  <si>
    <t>POL</t>
  </si>
  <si>
    <t>Palestinian Tennis Association</t>
  </si>
  <si>
    <t>Portugal</t>
  </si>
  <si>
    <t>POR</t>
  </si>
  <si>
    <t>Palau Tennis Federation</t>
  </si>
  <si>
    <t>Korea, Dem. Peo. Rep.</t>
  </si>
  <si>
    <t>PRK</t>
  </si>
  <si>
    <t>Puerto Rico</t>
  </si>
  <si>
    <t>PUR</t>
  </si>
  <si>
    <t>Polski Zwiazek Tenisowy</t>
  </si>
  <si>
    <t>Qatar</t>
  </si>
  <si>
    <t>QAT</t>
  </si>
  <si>
    <t>Federacao Portuguesa de Tenis</t>
  </si>
  <si>
    <t>Romania</t>
  </si>
  <si>
    <t>ROU</t>
  </si>
  <si>
    <t>Tennis Assocation of DPR of Korea</t>
  </si>
  <si>
    <t>South Africa</t>
  </si>
  <si>
    <t>RSA</t>
  </si>
  <si>
    <t>Asociacion de Tenis de Puerto Rico</t>
  </si>
  <si>
    <t>Russia</t>
  </si>
  <si>
    <t>RUS</t>
  </si>
  <si>
    <t>Qatar Tennis Federation</t>
  </si>
  <si>
    <t>Rwanda</t>
  </si>
  <si>
    <t>RWA</t>
  </si>
  <si>
    <t>Federatia Romana de Tennis</t>
  </si>
  <si>
    <t>Samoa</t>
  </si>
  <si>
    <t>SAM</t>
  </si>
  <si>
    <t>Tennis South Africa</t>
  </si>
  <si>
    <t>Senegal</t>
  </si>
  <si>
    <t>SEN</t>
  </si>
  <si>
    <t>Russian Tennis Federation</t>
  </si>
  <si>
    <t>Seychelles</t>
  </si>
  <si>
    <t>SEY</t>
  </si>
  <si>
    <t>Rwanda Tennis Federation</t>
  </si>
  <si>
    <t>Singapore</t>
  </si>
  <si>
    <t>SIN</t>
  </si>
  <si>
    <t>Tennis Samoa Inc.</t>
  </si>
  <si>
    <t>Saint Kitts &amp; Nevis</t>
  </si>
  <si>
    <t>SKN</t>
  </si>
  <si>
    <t>Fédération Senegalaise de Tennis</t>
  </si>
  <si>
    <t>Sierra Leone</t>
  </si>
  <si>
    <t>SLE</t>
  </si>
  <si>
    <t>Seychelles Tennis Association</t>
  </si>
  <si>
    <t>Slovenia</t>
  </si>
  <si>
    <t>SLO</t>
  </si>
  <si>
    <t>Singapore Tennis Association</t>
  </si>
  <si>
    <t>San Marino</t>
  </si>
  <si>
    <t>SMR</t>
  </si>
  <si>
    <t>St Kitts Lawn Tennis Association</t>
  </si>
  <si>
    <t>Solomon Islands</t>
  </si>
  <si>
    <t>SOL</t>
  </si>
  <si>
    <t>Sierra Leone Lawn Tennis Association</t>
  </si>
  <si>
    <t>Somalia</t>
  </si>
  <si>
    <t>SOM</t>
  </si>
  <si>
    <t>Slovene Tennis Association</t>
  </si>
  <si>
    <t>Serbia</t>
  </si>
  <si>
    <t>SRB</t>
  </si>
  <si>
    <t>San Marino Tennis Federation</t>
  </si>
  <si>
    <t>Sri Lanka</t>
  </si>
  <si>
    <t>SRI</t>
  </si>
  <si>
    <t>Solomon Islands Tennis Association</t>
  </si>
  <si>
    <t>Sao Tome &amp; Principe</t>
  </si>
  <si>
    <t>STP</t>
  </si>
  <si>
    <t>The Somali Tennis Association</t>
  </si>
  <si>
    <t>Sudan</t>
  </si>
  <si>
    <t>SUD</t>
  </si>
  <si>
    <t>Serbian Tennis Federation</t>
  </si>
  <si>
    <t>Switzerland</t>
  </si>
  <si>
    <t>SUI</t>
  </si>
  <si>
    <t>Sri Lanka Tennis Association</t>
  </si>
  <si>
    <t>Surinam</t>
  </si>
  <si>
    <t>SUR</t>
  </si>
  <si>
    <t>Sudan Lawn Tennis Association</t>
  </si>
  <si>
    <t>Slovak Rep.</t>
  </si>
  <si>
    <t>SVK</t>
  </si>
  <si>
    <t>Swiss Tennis</t>
  </si>
  <si>
    <t>Sweden</t>
  </si>
  <si>
    <t>SWE</t>
  </si>
  <si>
    <t>Surinaamse Tennisbond</t>
  </si>
  <si>
    <t>Swaziland</t>
  </si>
  <si>
    <t>SWZ</t>
  </si>
  <si>
    <t>Slovak Tennis Association</t>
  </si>
  <si>
    <t>Syria</t>
  </si>
  <si>
    <t>SYR</t>
  </si>
  <si>
    <t>The Swedish Tennis Association</t>
  </si>
  <si>
    <t>Tanzania</t>
  </si>
  <si>
    <t>TAN</t>
  </si>
  <si>
    <t>Swaziland National Tennis Union</t>
  </si>
  <si>
    <t>Tonga</t>
  </si>
  <si>
    <t>TGA</t>
  </si>
  <si>
    <t>Syrian Arab Tennis Federation</t>
  </si>
  <si>
    <t>Thailand</t>
  </si>
  <si>
    <t>THA</t>
  </si>
  <si>
    <t>TAH</t>
  </si>
  <si>
    <t>Fédération Tahitienne de Tennis</t>
  </si>
  <si>
    <t>Tajikistan</t>
  </si>
  <si>
    <t>TJK</t>
  </si>
  <si>
    <t>Tanzania Tennis Association</t>
  </si>
  <si>
    <t>Turkmenistan</t>
  </si>
  <si>
    <t>TKM</t>
  </si>
  <si>
    <t>Tonga Tennis Association</t>
  </si>
  <si>
    <t>Togo</t>
  </si>
  <si>
    <t>TOG</t>
  </si>
  <si>
    <t>Lawn Tennis Association of Thailand</t>
  </si>
  <si>
    <t>Chinese Taipei</t>
  </si>
  <si>
    <t>TPE</t>
  </si>
  <si>
    <t>National Tennis Federation of Republic of Tajikistan</t>
  </si>
  <si>
    <t>Trinidad &amp; Tobago</t>
  </si>
  <si>
    <t>TRI</t>
  </si>
  <si>
    <t>Turkmenistan Tennis Association</t>
  </si>
  <si>
    <t>Tunisia</t>
  </si>
  <si>
    <t>TUN</t>
  </si>
  <si>
    <t>TKS</t>
  </si>
  <si>
    <t>Turks &amp; Caicos Tennis Association</t>
  </si>
  <si>
    <t>Turkey</t>
  </si>
  <si>
    <t>TUR</t>
  </si>
  <si>
    <t>Fédération Togolaise de Tennis</t>
  </si>
  <si>
    <t>United Arab Emirates</t>
  </si>
  <si>
    <t>UAE</t>
  </si>
  <si>
    <t>Chinese Taipei Tennis Association</t>
  </si>
  <si>
    <t>Uganda</t>
  </si>
  <si>
    <t>UGA</t>
  </si>
  <si>
    <t>tennisTT</t>
  </si>
  <si>
    <t>Ukraine</t>
  </si>
  <si>
    <t>UKR</t>
  </si>
  <si>
    <t>Fédération Tunisienne de Tennis</t>
  </si>
  <si>
    <t>Uruguay</t>
  </si>
  <si>
    <t>URU</t>
  </si>
  <si>
    <t>Turkiye Tenis Federasyonu</t>
  </si>
  <si>
    <t>United States</t>
  </si>
  <si>
    <t>USA</t>
  </si>
  <si>
    <t>TUV</t>
  </si>
  <si>
    <t>Tuvalu Tennis Association</t>
  </si>
  <si>
    <t>Uzbekistan</t>
  </si>
  <si>
    <t>UZB</t>
  </si>
  <si>
    <t>United Arab Emirates Tennis Association</t>
  </si>
  <si>
    <t>Vanuatu</t>
  </si>
  <si>
    <t>VAN</t>
  </si>
  <si>
    <t>Uganda Tennis Association</t>
  </si>
  <si>
    <t>Venezuela</t>
  </si>
  <si>
    <t>VEN</t>
  </si>
  <si>
    <t>Ukrainian National Tennis Federation</t>
  </si>
  <si>
    <t>Vietnam</t>
  </si>
  <si>
    <t>VIE</t>
  </si>
  <si>
    <t>Asociacion Uruguaya de Tenis</t>
  </si>
  <si>
    <t>Saint Vincent &amp; Grenadines</t>
  </si>
  <si>
    <t>VIN</t>
  </si>
  <si>
    <t>Yemen</t>
  </si>
  <si>
    <t>YEM</t>
  </si>
  <si>
    <t>Uzbekistan Tennis Federation</t>
  </si>
  <si>
    <t>Yugoslavia</t>
  </si>
  <si>
    <t>YUG</t>
  </si>
  <si>
    <t>Fédération de Tennis de Vanuatu</t>
  </si>
  <si>
    <t>ZAM</t>
  </si>
  <si>
    <t>Zimbabwe</t>
  </si>
  <si>
    <t>ZIM</t>
  </si>
  <si>
    <t>Vietnam Tennis Federation</t>
  </si>
  <si>
    <t>St Vincent &amp; The Grenadines LTA</t>
  </si>
  <si>
    <t>Yemen Tennis Federation</t>
  </si>
  <si>
    <t>Zambia Lawn Tennis Association</t>
  </si>
  <si>
    <t>Tennis Zimbabwe</t>
  </si>
  <si>
    <t>NA V Look-up</t>
  </si>
  <si>
    <t xml:space="preserve">National Association      </t>
  </si>
  <si>
    <t>Name of Association</t>
  </si>
  <si>
    <t>Name of signatory</t>
  </si>
  <si>
    <t>Position held at Association</t>
  </si>
  <si>
    <t>Babolat Orange</t>
  </si>
  <si>
    <t>Gamma Orange Dot</t>
  </si>
  <si>
    <t>Gamma Quick Kids 60</t>
  </si>
  <si>
    <t>Tom Caruso</t>
  </si>
  <si>
    <t>Tretorn Academy Orange</t>
  </si>
  <si>
    <t>*It is the Applicant's responsibility to ensure that the balls used are ITF Approved Stage 2 balls</t>
  </si>
  <si>
    <t>Type of Ball to be used*</t>
  </si>
  <si>
    <t>Balls Unlimited Stage 2</t>
  </si>
  <si>
    <t>Deadline week number</t>
  </si>
  <si>
    <t>First Monday of year</t>
  </si>
  <si>
    <t>Entry deadline</t>
  </si>
  <si>
    <t>Withdrawal deadline</t>
  </si>
  <si>
    <t>number of days from first Monday of year to Monday of entry deadline week</t>
  </si>
  <si>
    <t>Monday of entry deadline week</t>
  </si>
  <si>
    <t>Tournament week number</t>
  </si>
  <si>
    <t>First Day</t>
  </si>
  <si>
    <t>United States Tennis Association</t>
  </si>
  <si>
    <t>DECLARATIONS</t>
  </si>
  <si>
    <t>Total courts</t>
  </si>
  <si>
    <t>TOURNAMENT DRAWS AND DATES</t>
  </si>
  <si>
    <t>Men's Draw Sizes</t>
  </si>
  <si>
    <t>Women's Draw Sizes</t>
  </si>
  <si>
    <t>Official Hotel</t>
  </si>
  <si>
    <t>Number of  teams to receive Hospitality</t>
  </si>
  <si>
    <t>Men</t>
  </si>
  <si>
    <t>Women</t>
  </si>
  <si>
    <t>Hotel Rating (stars)</t>
  </si>
  <si>
    <t>Grade 2</t>
  </si>
  <si>
    <t>Grade 3</t>
  </si>
  <si>
    <t>Grade 4</t>
  </si>
  <si>
    <t>Grade 1</t>
  </si>
  <si>
    <r>
      <t xml:space="preserve">Last Day
</t>
    </r>
    <r>
      <rPr>
        <sz val="7"/>
        <rFont val="Arial"/>
        <family val="2"/>
      </rPr>
      <t>(dd/mm/yy)</t>
    </r>
  </si>
  <si>
    <r>
      <t xml:space="preserve">First Day 
</t>
    </r>
    <r>
      <rPr>
        <sz val="7"/>
        <rFont val="Arial"/>
        <family val="2"/>
      </rPr>
      <t>(dd/mm/yy)</t>
    </r>
  </si>
  <si>
    <t>1) An English speaking Sports Medical Trainer (SMT) / PHCP will be available on-site and free of charge during play and a tournament Doctor will be available on-call.</t>
  </si>
  <si>
    <t>Tournament Doctor</t>
  </si>
  <si>
    <t>On-site</t>
  </si>
  <si>
    <t>On-call</t>
  </si>
  <si>
    <t xml:space="preserve">Signature                </t>
  </si>
  <si>
    <t>NB: must be handwritten, not scanned</t>
  </si>
  <si>
    <t>venue type</t>
  </si>
  <si>
    <t>Private (i.e. club/private beach)</t>
  </si>
  <si>
    <t>Public (i.e. public beach/park)</t>
  </si>
  <si>
    <t>Venue Type</t>
  </si>
  <si>
    <t>TOURNAMENT APPLICATION FORM</t>
  </si>
  <si>
    <t xml:space="preserve">Rounds with Chair Umpired matches </t>
  </si>
  <si>
    <t>Chair umpires</t>
  </si>
  <si>
    <t>None</t>
  </si>
  <si>
    <t>Finals only</t>
  </si>
  <si>
    <t>From semi-finals</t>
  </si>
  <si>
    <t>From Quarter-Finals</t>
  </si>
  <si>
    <t>From round of 16</t>
  </si>
  <si>
    <t>From round of 32</t>
  </si>
  <si>
    <t>From round of 64</t>
  </si>
  <si>
    <t>HTV Orange</t>
  </si>
  <si>
    <t>Karakal LoBo Orange</t>
  </si>
  <si>
    <t>Max Beach Tennis Soft</t>
  </si>
  <si>
    <t>Slazenger Mini Tennis Orange</t>
  </si>
  <si>
    <t>Srixon Play+Stay Stage 2</t>
  </si>
  <si>
    <t>Teloon Mini Stage 2</t>
  </si>
  <si>
    <t>Category</t>
  </si>
  <si>
    <t>No prize money</t>
  </si>
  <si>
    <t>$2,500</t>
  </si>
  <si>
    <t>$6,500</t>
  </si>
  <si>
    <t>$10,000</t>
  </si>
  <si>
    <t>$25,000</t>
  </si>
  <si>
    <t>$50,000</t>
  </si>
  <si>
    <t>$15,000 + Hospitality</t>
  </si>
  <si>
    <t>$35,000 + Hospitality</t>
  </si>
  <si>
    <t>DETAILS OF TOURNAMENT DIRECTOR</t>
  </si>
  <si>
    <t>Junior Doubles (16 &amp; Under)*</t>
  </si>
  <si>
    <t>Junior Doubles (14 &amp; Under)*</t>
  </si>
  <si>
    <t>TOURNAMENT CONTACT AT NATIONAL ASSOCIATION</t>
  </si>
  <si>
    <t>Will free transport be provided from hotel to site?</t>
  </si>
  <si>
    <t>Other tournaments may offer hospitality to a defined number of teams based only on their position on the Acceptance List</t>
  </si>
  <si>
    <t>First time an ITF event has been held at this location?</t>
  </si>
  <si>
    <t>Hospitality start date (check in)</t>
  </si>
  <si>
    <t>Non-ranking Events (if applicable)</t>
  </si>
  <si>
    <t>Draw Size</t>
  </si>
  <si>
    <t xml:space="preserve">Where the Applicant consists of a National Association and a Tournament Organiser, the National Association and Tournament Organiser shall be jointly and severally liable for their respective obligations and liabilities arising under this agreement.  </t>
  </si>
  <si>
    <t>Sand Depth: 25 cm recommended</t>
  </si>
  <si>
    <t>Monday App. Deadline</t>
  </si>
  <si>
    <t>Monday FS deadline</t>
  </si>
  <si>
    <t>(If no, please give details of previous editions of this event)</t>
  </si>
  <si>
    <t>Site to hotel distance (km)</t>
  </si>
  <si>
    <t>Head T.I.P. Orange</t>
  </si>
  <si>
    <t>Penn QST 60 Orange</t>
  </si>
  <si>
    <t>Wilson Starter Game</t>
  </si>
  <si>
    <t>The Lawn Tennis Association</t>
  </si>
  <si>
    <r>
      <t xml:space="preserve">Tournament Organiser </t>
    </r>
    <r>
      <rPr>
        <b/>
        <sz val="8"/>
        <rFont val="Arial"/>
        <family val="2"/>
      </rPr>
      <t>(Applicant as Third Party Agent , if applicable)</t>
    </r>
  </si>
  <si>
    <r>
      <t xml:space="preserve">National Association </t>
    </r>
    <r>
      <rPr>
        <b/>
        <sz val="8"/>
        <rFont val="Arial"/>
        <family val="2"/>
      </rPr>
      <t>(Applicant)</t>
    </r>
  </si>
  <si>
    <t>*These events do not carry ITF ranking points</t>
  </si>
  <si>
    <t>Will Hospitality be offered?</t>
  </si>
  <si>
    <t>Tournament category</t>
  </si>
  <si>
    <t>Name and address of official hotel (where Hospitality will be provided if applicable)</t>
  </si>
  <si>
    <t>Monday of tournament week</t>
  </si>
  <si>
    <t xml:space="preserve">All sections highlighted                          </t>
  </si>
  <si>
    <t>must be completed prior to submission to the ITF</t>
  </si>
  <si>
    <t>Referee</t>
  </si>
  <si>
    <t>HOTEL AND HOSPITALITY</t>
  </si>
  <si>
    <t>Hotel website</t>
  </si>
  <si>
    <t>Junior Courts</t>
  </si>
  <si>
    <t>Max. number of nights covered</t>
  </si>
  <si>
    <r>
      <t>The Fact Sheet form must be completed in full and returned at least eight (8) weeks prior to the date of the tournament week.  The Applicant is responsible for ensuring that all necessary information is provided to the ITF and the same will be held liable in the event that incorrect information is provided and subsequently published. The ITF reserves the right to remove a tournament, previously approved, from the official ITF Beach Tennis Tour Calendar if the Fact Sheet form is not provided by the sanctioning National Association</t>
    </r>
    <r>
      <rPr>
        <b/>
        <sz val="9"/>
        <color rgb="FFFF0000"/>
        <rFont val="Arial"/>
        <family val="2"/>
      </rPr>
      <t xml:space="preserve"> </t>
    </r>
    <r>
      <rPr>
        <b/>
        <sz val="9"/>
        <rFont val="Arial"/>
        <family val="2"/>
      </rPr>
      <t xml:space="preserve">by the stated deadline.  The ITF will serve notice prior to taking such action.
</t>
    </r>
  </si>
  <si>
    <t>TERMS AND CONDITIONS</t>
  </si>
  <si>
    <r>
      <t xml:space="preserve">APPLICATION DEADLINES: </t>
    </r>
    <r>
      <rPr>
        <sz val="9"/>
        <rFont val="Arial"/>
        <family val="2"/>
      </rPr>
      <t>(days will be counted from the Monday of the tournament week)</t>
    </r>
  </si>
  <si>
    <t>Which rounds will provide a live scoring service</t>
  </si>
  <si>
    <t>Please give additional details below of any live media services being provided</t>
  </si>
  <si>
    <t>All Main Draw matches</t>
  </si>
  <si>
    <t>Event highlights video</t>
  </si>
  <si>
    <r>
      <t xml:space="preserve">Where will the live scores be available? </t>
    </r>
    <r>
      <rPr>
        <sz val="8"/>
        <rFont val="Arial"/>
        <family val="2"/>
      </rPr>
      <t>(website address)</t>
    </r>
  </si>
  <si>
    <t xml:space="preserve">What live video coverage be provided? </t>
  </si>
  <si>
    <t>Live international TV coverage (please provide channel name)</t>
  </si>
  <si>
    <t>Live national TV coverage (please provide channel name)</t>
  </si>
  <si>
    <t>Live TV and internet streaming (provide channel and website)</t>
  </si>
  <si>
    <t>Live streaming (internet only) (provide website address)</t>
  </si>
  <si>
    <t>Daily TV Highlights (provide channel)</t>
  </si>
  <si>
    <t xml:space="preserve">Name of Individual </t>
  </si>
  <si>
    <t xml:space="preserve">Name of Organisation </t>
  </si>
  <si>
    <t xml:space="preserve">Category </t>
  </si>
  <si>
    <t>Bundles</t>
  </si>
  <si>
    <t xml:space="preserve">SECURITY REQUIREMENTS </t>
  </si>
  <si>
    <t>Please sign here (NA only)</t>
  </si>
  <si>
    <t xml:space="preserve">TOURNAMENT CATEGORY*: </t>
  </si>
  <si>
    <t xml:space="preserve">ADDITIONAL BUNDLES**: </t>
  </si>
  <si>
    <t>*See Tournament Category Overview for more information.</t>
  </si>
  <si>
    <t xml:space="preserve"> O + H </t>
  </si>
  <si>
    <t xml:space="preserve"> T + O + H </t>
  </si>
  <si>
    <t xml:space="preserve"> T + H </t>
  </si>
  <si>
    <t xml:space="preserve"> T  + O  </t>
  </si>
  <si>
    <t xml:space="preserve"> H - (Hospitality) </t>
  </si>
  <si>
    <t xml:space="preserve"> O - (Officiating)</t>
  </si>
  <si>
    <t xml:space="preserve"> T - (Streaming and TV)</t>
  </si>
  <si>
    <r>
      <t xml:space="preserve">Your Nation is responsible for managing all areas of safety and security at the tournament. This includes designing and implementing an Event Security Plan to mitigate security risk and ensure a safe and secure environment at the tournament. 
ITF Security Guidelines are available to Nations via the various Circuits’ websites and should be referred to. Details and information contained in the Security Guidelines do not overrule local law, regulation and best practice as relate to tournament security. The Security Guidelines can also be found here:  https://www.itftennis.com/media/287349/287349.pdf
</t>
    </r>
    <r>
      <rPr>
        <b/>
        <u/>
        <sz val="10"/>
        <rFont val="Arial"/>
        <family val="2"/>
      </rPr>
      <t>Please sign</t>
    </r>
    <r>
      <rPr>
        <sz val="10"/>
        <rFont val="Arial"/>
        <family val="2"/>
      </rPr>
      <t xml:space="preserve"> to acknowledge your Nation’s responsibility for managing all areas of safety and security at the tournament; and, where specifically requested by the ITF, to submit security documentation as relate to tournament security.</t>
    </r>
  </si>
  <si>
    <r>
      <t>Name of Physiotherapist/ Athletic Trainer on site. (</t>
    </r>
    <r>
      <rPr>
        <sz val="8"/>
        <rFont val="Arial"/>
        <family val="2"/>
      </rPr>
      <t>Please note that this is a mandatory requirement at all ITF tournaments)</t>
    </r>
  </si>
  <si>
    <r>
      <t>Will state taxes be deducted from prize money?</t>
    </r>
    <r>
      <rPr>
        <sz val="9"/>
        <rFont val="Arial"/>
        <family val="2"/>
      </rPr>
      <t xml:space="preserve"> (state percentage deduction)</t>
    </r>
    <r>
      <rPr>
        <sz val="10"/>
        <rFont val="Arial"/>
        <family val="2"/>
      </rPr>
      <t>*</t>
    </r>
  </si>
  <si>
    <t xml:space="preserve">*All tournaments offering prize money must state the tax percentage deduction and currency and the time of application. </t>
  </si>
  <si>
    <t>Currency* used for entry fee and prize money</t>
  </si>
  <si>
    <t xml:space="preserve"> None</t>
  </si>
  <si>
    <t xml:space="preserve">The tournament fact sheet must be submitted to the ITF by at least two (2) months prior to the Monday of the tournament week </t>
  </si>
  <si>
    <t xml:space="preserve">Number of players </t>
  </si>
  <si>
    <t xml:space="preserve">Formula </t>
  </si>
  <si>
    <t>Finishing position</t>
  </si>
  <si>
    <t>Winner</t>
  </si>
  <si>
    <t>Runner-up</t>
  </si>
  <si>
    <t>Semi-finalist</t>
  </si>
  <si>
    <t>Q-finalist</t>
  </si>
  <si>
    <t xml:space="preserve">per player </t>
  </si>
  <si>
    <t>BRL</t>
  </si>
  <si>
    <t>RUB</t>
  </si>
  <si>
    <t xml:space="preserve">Key </t>
  </si>
  <si>
    <t xml:space="preserve">Must be completed if non-USD used </t>
  </si>
  <si>
    <t xml:space="preserve">Tax deduction % </t>
  </si>
  <si>
    <t xml:space="preserve">Resident </t>
  </si>
  <si>
    <t xml:space="preserve">Non-resident </t>
  </si>
  <si>
    <t>Resident</t>
  </si>
  <si>
    <t>per player</t>
  </si>
  <si>
    <t xml:space="preserve">Semi Finalist </t>
  </si>
  <si>
    <t xml:space="preserve">Quarter finalist </t>
  </si>
  <si>
    <t>Prize Money Breakdown (after tax deduction if applied)</t>
  </si>
  <si>
    <t xml:space="preserve">Currency </t>
  </si>
  <si>
    <t xml:space="preserve">Must be completed </t>
  </si>
  <si>
    <t>total*</t>
  </si>
  <si>
    <t>Insert Exchange Rate (USD to local currency)** &gt;&gt;&gt;</t>
  </si>
  <si>
    <t>** If you have elected to pay prize money in an alternative currency, please insert the exchange rate into the blue box to calculate to prize money breakdown in the local currency. Please note that proof of the current exchange rate must be submitted to the ITF at the time of submission. The submitted exchange rate will be checked and monitored by the ITF using the website https://www.xe.com/.</t>
  </si>
  <si>
    <t xml:space="preserve">We would encourage prize money to be paid in USD where possible. </t>
  </si>
  <si>
    <t>How many spectators can the centre court/show court seat?</t>
  </si>
  <si>
    <t>Is the accommodation less than 1.5km from the tournament venue?</t>
  </si>
  <si>
    <t>If the accommodation is more than 1.5km from the tournament venue, will a free shuttle be provided?</t>
  </si>
  <si>
    <t>How do you intend to position the 3 HD cameras?</t>
  </si>
  <si>
    <t>Will the teams being offered hospitality be staying in the same hotel?</t>
  </si>
  <si>
    <t>ITF BEACH TENNIS TOUR 2020</t>
  </si>
  <si>
    <t>This application must be read in conjunction with the 2020 ITF Beach Tennis Tour Rules and Regulations, the 2020 Tournament Organisational Guidelines document and the Guide to Recommended Health Care Standards for Tennis Tournaments.</t>
  </si>
  <si>
    <t xml:space="preserve">Please indicate if the tournament on this application will comply with ALL the following declarations, which relate to the 2020 Organisational Requirements. Approval of this application is based on the assumption that the declarations made below will be fulfilled.
</t>
  </si>
  <si>
    <t>2020 ITF BEACH TENNIS TOUR TOURNAMENT APPLICATION</t>
  </si>
  <si>
    <t>The undersigned Applicant -defined as the sanctioning National Association and where applicable any third party agent (Tournament Organiser) -hereby affirms that all information and statements given by the Applicant herein are true and correct and the Applicant hereby acknowledges that the ITF shall rely upon these statements in determining whether the Applicant shall be granted a one-year sanction for the 2020 ITF Beach Tennis Tour Calendar.</t>
  </si>
  <si>
    <t>If the Applicant is awarded a one (1) year sanction on the 2020 ITF Beach Tennis Tour Calendar, the sanction shall be for the dates and locations specified by the ITF. Cancellation, postponement or any substantial change to tournament arrangements less than sixty (60) days prior to the scheduled commencement of the tournament shall subject the Applicant to a fine up to US$1,000, forfeiture of all sums previously paid or due, reimbursement of unrecoverable expenses incurred and/or denial of subsequent applications.</t>
  </si>
  <si>
    <t>A Sanction Fee is payable by the Applicant for each tournament added to the 2020 ITF Beach tennis Tour Calendar</t>
  </si>
  <si>
    <t xml:space="preserve">BT200 </t>
  </si>
  <si>
    <t xml:space="preserve">BT50 and BT10 - 3 months prior to tournament week </t>
  </si>
  <si>
    <t>BT100</t>
  </si>
  <si>
    <t>BT50</t>
  </si>
  <si>
    <t>BT10</t>
  </si>
  <si>
    <t>BT400</t>
  </si>
  <si>
    <t>Application forms must be completed electronically and returned by email (beachtennis@itftennis.com) accompanied by a completed Terms and Conditions page including National Association stamp and authorised signature.</t>
  </si>
  <si>
    <r>
      <t>MEDIA COVERAGE</t>
    </r>
    <r>
      <rPr>
        <b/>
        <sz val="8"/>
        <rFont val="Arial"/>
        <family val="2"/>
      </rPr>
      <t xml:space="preserve"> (BT100 and above tournament above are strongly encouraged to provide live media coverage)</t>
    </r>
  </si>
  <si>
    <t xml:space="preserve">BT100, BT200 and BT400 must offer hospitality to the top four (4) teams on the Men's and Women's Acceptance Lists as per the 2020 Rules and Regulations. </t>
  </si>
  <si>
    <t>*Maximum: $50 per team for BT10 and BT50; $70 for BT100, $100 for BT200,  $150 for BT400. An extra $20 is allowed for indoor events.</t>
  </si>
  <si>
    <t xml:space="preserve"> (Minimum ITF White Badge Referee for BT100 and above)</t>
  </si>
  <si>
    <t>The one (1) year sanction shall be subject to, and the Applicant and any entity to which such sanction is awarded shall be bound by and comply with, all of the applicable provisions of the 2020 ITF Beach Tennis Tour Rules and Regulations, the 2020 ITF Beach Tennis Tour Tournament Organisational Guidelines and the Guide to Recommended Health Care Standards for Tennis Tournaments, each of which may be amended from time to time.
ITF reserves the right to refuse approval of or cancel any previously sanctioned tournament or series of tournaments on the grounds of health, safety, security or any other potential threat to the successful running of the tournament(s), with no liability to the National Association, Tournament Organiser or ITF. The Applicant is responsible for ensuring suitable access, safety and security plans are put in place for the tournament that adhere to ITF guidelines and applicable local laws and regulations and best-practice. This includes the timely completion and submittal of ITF security documents where specifically requested by the ITF.
The applicant is responsible for taking out a suitable insurance policy which is compliant with local laws and regulations and which insures against claims made for damage to property and for death/injury caused to people at the event for which the applicant is legally liable.  “ITF Ltd” and “ITF Licensing (UK) Ltd” must be named in the policy and on the certificate of insurance, and a copy should be provided to the ITF on request.
The Applicant shall be liable for and pay the prize money to all players participating in the Tournament in accordance with the breakdowns detailed in the 2020 ITF Beach Tennis Tour Rules &amp; Regulations. The Applicant shall be liable to provide hospitality to all players as determined by the tournament Category as stated in this application form in accordance with the ITF Beach Tennis Tour Rules and Regulations. The Applicant shall also be liable for and pay the annual Sanction Fee in accordance with the notifications issued to the Applicant by the ITF.   
In the case of BT200 and BT400 tournaments,  in the absolute discretion of the ITF, the Applicant shall provide, not later than 49 days (7 weeks) prior to the start of the tournament, either:
1. an irrevocable Letter of Credit from a reputable bank (in the form attached and valid for a period not less than two weeks following the final day of the tournament); or
2. a Letter of Guarantee in the form attached in favour of the ITF for the prize money amount.  
Such Letter of Credit or Letter of Guarantee will be valid from the date of issue or date of receipt by ITF. In the event the tournament is cancelled or prize money is defaulted ITF reserves the right to draw on the Letter of Credit or Guarantee, as provided by the Applicant.
If the Applicant fails to provide the Letter of Credit or Letter of Guarantee by the required deadline then the ITF may cancel the tournament without any liability to the Applicant.</t>
  </si>
  <si>
    <t xml:space="preserve">**Please refer to the Bundle Requirements in the Tournament Category Overview before selecting a Bundle.  Note: bundles are available for BT100, BT200 and BT400. If the H bundle is added, hospitality will be offered to teams 5-8 in the acceptance list in addition to teams 1-4 who already offer hospitality in accordance with the minimum requirements. </t>
  </si>
  <si>
    <t xml:space="preserve">Bundle requirements tab must be completed </t>
  </si>
  <si>
    <t xml:space="preserve">TV and Streaming (T) </t>
  </si>
  <si>
    <t>Officiating (O)</t>
  </si>
  <si>
    <t xml:space="preserve">Hospitality (H)  </t>
  </si>
  <si>
    <t>TOURNAMENT BUNDLE REQUIREMENTS (BT100, BT200, BT400 only)</t>
  </si>
  <si>
    <t xml:space="preserve">Additional questions </t>
  </si>
  <si>
    <t xml:space="preserve">Required field </t>
  </si>
  <si>
    <t>Requirements*</t>
  </si>
  <si>
    <t xml:space="preserve">*Tick yes to confirm requirements will be fulfilled </t>
  </si>
  <si>
    <t>Which website will you use to display the live streaming and scoring?</t>
  </si>
  <si>
    <t xml:space="preserve">Mandatory hospitality (pairs 1-4) extended until the day following the end of the tourmament (as opposed to the day after the pairs' elimination) </t>
  </si>
  <si>
    <t xml:space="preserve">What is the total number of courts? </t>
  </si>
  <si>
    <t>How many Chair Umpires will there be in total?</t>
  </si>
  <si>
    <t xml:space="preserve">How many Line Umpires will there be in total? </t>
  </si>
  <si>
    <t xml:space="preserve">All matches from the Quarter Finals onwards to be Chair Umpired </t>
  </si>
  <si>
    <t xml:space="preserve">Minimum 4 balls on court during all matches </t>
  </si>
  <si>
    <t xml:space="preserve">Minimum 3 HD Cameras with graphics and live scoring producing a clean international feed </t>
  </si>
  <si>
    <t xml:space="preserve">Show court with seating capactiy </t>
  </si>
  <si>
    <t xml:space="preserve">Non-compliance with Bundle requirements will result in one-year suspension (no bundles for following year). </t>
  </si>
  <si>
    <t xml:space="preserve">Hospitality offered to additional 4 men's and women's pairs (listed 5-8 in the acceptance list), in addition to mandatory obligations (pairs 1-4) </t>
  </si>
  <si>
    <t xml:space="preserve">NOTE: Line Judges must be professionals and neither players, organisational staff or amateurs </t>
  </si>
  <si>
    <t xml:space="preserve">NOTE: All players eliminated from the tournament but still benefiting from the bundle are encourgaed to offer minumum 1 hour of promotional activity per day if requested. </t>
  </si>
  <si>
    <t>Prize Money Total (USD)</t>
  </si>
  <si>
    <t>US$35,000 - US$100,000</t>
  </si>
  <si>
    <t>BT200</t>
  </si>
  <si>
    <t>US$4,000 - US$9,000</t>
  </si>
  <si>
    <t>US$15,000 - US$24,000</t>
  </si>
  <si>
    <t>US$10,000 - US$14,000</t>
  </si>
  <si>
    <t>US$0</t>
  </si>
  <si>
    <t xml:space="preserve">2 Line Umpires per court from Quarter Finals onwards. Line Umpires must be nationally qualified and the relevant National Association must send the list of Line Umpires in advance of the tournament. </t>
  </si>
  <si>
    <t xml:space="preserve">Maximum Draw Sizes </t>
  </si>
  <si>
    <t>BT10 and BT50, maximum 4 rounds in one day</t>
  </si>
  <si>
    <t xml:space="preserve">BT100, BT200, BT400, maximum 2 rounds in one day </t>
  </si>
  <si>
    <t xml:space="preserve">1 day </t>
  </si>
  <si>
    <t>X</t>
  </si>
  <si>
    <t xml:space="preserve">2 day </t>
  </si>
  <si>
    <t>3 day</t>
  </si>
  <si>
    <t>Other**</t>
  </si>
  <si>
    <t>** Such as Seniors (O40, 45 and 50), Junior Singles and Mixed Doubles</t>
  </si>
  <si>
    <t>RESIDENT Tax Deduction Percentage &gt;&gt;&gt;</t>
  </si>
  <si>
    <t>NON-RESIDENT Tax Deduction Percentage &gt;&gt;&gt;</t>
  </si>
  <si>
    <t xml:space="preserve"> </t>
  </si>
  <si>
    <t>When exchange rate = 1 this will show figures in USD.</t>
  </si>
  <si>
    <t xml:space="preserve">currencies </t>
  </si>
  <si>
    <t xml:space="preserve">BT400, BT200, BT100  - 6 months prior to tournament week </t>
  </si>
  <si>
    <t>AUD</t>
  </si>
  <si>
    <t>CAD</t>
  </si>
  <si>
    <t>CHF</t>
  </si>
  <si>
    <t xml:space="preserve">Total </t>
  </si>
  <si>
    <t xml:space="preserve">Total (Men and Women) </t>
  </si>
  <si>
    <t xml:space="preserve"> Raw footage highlights** in line with the following requirements: 
- Highlights of all key points from the Men’s and Women’s Finals (removing dead time between points, changeovers and unforced errors). The edit should be a maximum of 20 minutes in length. 
- Post-match interview footage with all four finalists (2 Men’s pairs, 2 Women’s pairs) must be submitted. 
- ITF may use the footage both in its full form and also edit shorter clips and rallies for social media use.
- All footage must be submitted to ITF Beach Tennis by the Monday after the tournament and the TV Bundle guidelines document (to be distributed in due course) must be followed in full. </t>
  </si>
  <si>
    <t xml:space="preserve">**NOTE: If this content is not provided by the Monday after the tournament, the tournament will lose the ability to apply for bundles the following year. We would strongly recommend that preparations for the highlight videos are made in advance of the tournament. </t>
  </si>
  <si>
    <t>2) Qualified officials will be appointed in accordance with the Tournament Category</t>
  </si>
  <si>
    <t>3) All Organisational requirements set out in the applicable Organisational Guidelines will be met in full</t>
  </si>
  <si>
    <t>4) Hospitality will be provided as required in the 2020 ITF Beach Tennis Tour Rules and Regulations.</t>
  </si>
  <si>
    <t>5) Adequate safety and security arrangements will be designed, implemented and managed during the tournament to ensure a safe and secure environment.</t>
  </si>
  <si>
    <t xml:space="preserve">6) The requirements of any additional bundles added will be fulfilled in full. </t>
  </si>
  <si>
    <t xml:space="preserve">If "No" is selected, please provide us with further information below: </t>
  </si>
  <si>
    <t xml:space="preserve">No </t>
  </si>
  <si>
    <t xml:space="preserve">Indoor/Outdoor </t>
  </si>
  <si>
    <t xml:space="preserve">Outdoor </t>
  </si>
  <si>
    <t xml:space="preserve">Use the dropdown menu to confirm that Torunament Organiser(s) included in this application will comply with ALL of the above declarations. Approval of this application is based on the assumption that the declarations made above will be fulfilled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</si>
</sst>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dd\ mmm\ yyyy"/>
    <numFmt numFmtId="165" formatCode="dd/mm/yy;@"/>
    <numFmt numFmtId="166" formatCode="[$$-409]#,##0"/>
    <numFmt numFmtId="167" formatCode="dd/mm/yyyy;@"/>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2"/>
      <name val="Arial"/>
      <family val="2"/>
    </font>
    <font>
      <i/>
      <sz val="10"/>
      <name val="Arial"/>
      <family val="2"/>
    </font>
    <font>
      <sz val="12"/>
      <name val="Arial"/>
      <family val="2"/>
    </font>
    <font>
      <sz val="11"/>
      <name val="Arial"/>
      <family val="2"/>
    </font>
    <font>
      <b/>
      <sz val="13.5"/>
      <name val="Arial"/>
      <family val="2"/>
    </font>
    <font>
      <sz val="8"/>
      <name val="Arial"/>
      <family val="2"/>
    </font>
    <font>
      <sz val="9"/>
      <name val="Arial"/>
      <family val="2"/>
    </font>
    <font>
      <b/>
      <sz val="8"/>
      <name val="Arial"/>
      <family val="2"/>
    </font>
    <font>
      <sz val="10"/>
      <name val="Arial"/>
      <family val="2"/>
    </font>
    <font>
      <b/>
      <sz val="11"/>
      <color theme="1"/>
      <name val="Calibri"/>
      <family val="2"/>
      <scheme val="minor"/>
    </font>
    <font>
      <sz val="8"/>
      <color theme="0" tint="-0.499984740745262"/>
      <name val="Arial"/>
      <family val="2"/>
    </font>
    <font>
      <b/>
      <sz val="9"/>
      <name val="Arial"/>
      <family val="2"/>
    </font>
    <font>
      <sz val="8"/>
      <color rgb="FFFF0000"/>
      <name val="Arial"/>
      <family val="2"/>
    </font>
    <font>
      <sz val="7"/>
      <name val="Arial"/>
      <family val="2"/>
    </font>
    <font>
      <sz val="8.5"/>
      <name val="Arial"/>
      <family val="2"/>
    </font>
    <font>
      <b/>
      <sz val="9"/>
      <color rgb="FFFF0000"/>
      <name val="Arial"/>
      <family val="2"/>
    </font>
    <font>
      <sz val="10.5"/>
      <name val="Arial"/>
      <family val="2"/>
    </font>
    <font>
      <b/>
      <sz val="11"/>
      <name val="Arial"/>
      <family val="2"/>
    </font>
    <font>
      <strike/>
      <sz val="10"/>
      <name val="Arial"/>
      <family val="2"/>
    </font>
    <font>
      <b/>
      <i/>
      <sz val="10"/>
      <name val="Arial"/>
      <family val="2"/>
    </font>
    <font>
      <b/>
      <u/>
      <sz val="10"/>
      <name val="Arial"/>
      <family val="2"/>
    </font>
    <font>
      <i/>
      <sz val="9"/>
      <name val="Arial"/>
      <family val="2"/>
    </font>
    <font>
      <sz val="10"/>
      <name val="Arial"/>
      <family val="2"/>
    </font>
    <font>
      <sz val="10"/>
      <color indexed="59"/>
      <name val="Arial"/>
      <family val="2"/>
    </font>
    <font>
      <b/>
      <sz val="11"/>
      <color indexed="8"/>
      <name val="Arial"/>
      <family val="2"/>
    </font>
    <font>
      <sz val="8"/>
      <color rgb="FF000000"/>
      <name val="Tahoma"/>
      <family val="2"/>
    </font>
    <font>
      <b/>
      <sz val="12"/>
      <color theme="1"/>
      <name val="MetaBook-Roman"/>
      <family val="2"/>
    </font>
    <font>
      <sz val="12"/>
      <color theme="1"/>
      <name val="MetaBook-Roman"/>
      <family val="2"/>
    </font>
    <font>
      <sz val="10"/>
      <color theme="1"/>
      <name val="Arial"/>
      <family val="2"/>
    </font>
    <font>
      <sz val="11"/>
      <color theme="1"/>
      <name val="Arial"/>
      <family val="2"/>
    </font>
    <font>
      <b/>
      <sz val="16"/>
      <color rgb="FFFFFFFF"/>
      <name val="Calibri"/>
      <family val="2"/>
    </font>
    <font>
      <b/>
      <sz val="10"/>
      <color indexed="8"/>
      <name val="Calibri"/>
      <family val="2"/>
      <scheme val="minor"/>
    </font>
    <font>
      <sz val="10"/>
      <name val="Calibri"/>
      <family val="2"/>
      <scheme val="minor"/>
    </font>
    <font>
      <sz val="9"/>
      <name val="Calibri"/>
      <family val="2"/>
      <scheme val="minor"/>
    </font>
    <font>
      <sz val="11"/>
      <name val="Calibri"/>
      <family val="2"/>
      <scheme val="minor"/>
    </font>
    <font>
      <b/>
      <sz val="12"/>
      <color indexed="8"/>
      <name val="Calibri"/>
      <family val="2"/>
      <scheme val="minor"/>
    </font>
    <font>
      <sz val="12"/>
      <color indexed="8"/>
      <name val="Calibri"/>
      <family val="2"/>
      <scheme val="minor"/>
    </font>
    <font>
      <sz val="12"/>
      <name val="Calibri"/>
      <family val="2"/>
      <scheme val="minor"/>
    </font>
    <font>
      <b/>
      <sz val="11"/>
      <name val="Calibri"/>
      <family val="2"/>
      <scheme val="minor"/>
    </font>
    <font>
      <sz val="10"/>
      <color rgb="FFFF0000"/>
      <name val="Arial"/>
      <family val="2"/>
    </font>
    <font>
      <sz val="12"/>
      <name val="Calibri"/>
      <family val="2"/>
    </font>
    <font>
      <sz val="11"/>
      <name val="Calibri"/>
      <family val="2"/>
    </font>
    <font>
      <i/>
      <sz val="11"/>
      <name val="Calibri"/>
      <family val="2"/>
    </font>
    <font>
      <sz val="12"/>
      <color theme="1"/>
      <name val="Calibri"/>
      <family val="2"/>
      <scheme val="minor"/>
    </font>
    <font>
      <i/>
      <sz val="11"/>
      <color theme="1"/>
      <name val="Calibri"/>
      <family val="2"/>
      <scheme val="minor"/>
    </font>
    <font>
      <sz val="8"/>
      <name val="Calibri"/>
      <family val="2"/>
    </font>
    <font>
      <u/>
      <sz val="10"/>
      <color theme="10"/>
      <name val="Arial"/>
      <family val="2"/>
    </font>
  </fonts>
  <fills count="14">
    <fill>
      <patternFill patternType="none"/>
    </fill>
    <fill>
      <patternFill patternType="gray125"/>
    </fill>
    <fill>
      <patternFill patternType="solid">
        <fgColor theme="9"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indexed="26"/>
        <bgColor indexed="43"/>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9847407452621"/>
        <bgColor indexed="31"/>
      </patternFill>
    </fill>
    <fill>
      <patternFill patternType="solid">
        <fgColor theme="0" tint="-4.9989318521683403E-2"/>
        <bgColor indexed="27"/>
      </patternFill>
    </fill>
    <fill>
      <patternFill patternType="solid">
        <fgColor rgb="FFFFC000"/>
        <bgColor indexed="64"/>
      </patternFill>
    </fill>
    <fill>
      <patternFill patternType="solid">
        <fgColor rgb="FF00B0F0"/>
        <bgColor indexed="64"/>
      </patternFill>
    </fill>
    <fill>
      <patternFill patternType="solid">
        <fgColor theme="0"/>
        <bgColor indexed="27"/>
      </patternFill>
    </fill>
  </fills>
  <borders count="5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
      <left/>
      <right style="thin">
        <color indexed="64"/>
      </right>
      <top/>
      <bottom style="thin">
        <color indexed="64"/>
      </bottom>
      <diagonal/>
    </border>
    <border>
      <left style="thin">
        <color auto="1"/>
      </left>
      <right style="thin">
        <color auto="1"/>
      </right>
      <top style="thin">
        <color auto="1"/>
      </top>
      <bottom style="dotted">
        <color auto="1"/>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style="thin">
        <color indexed="64"/>
      </left>
      <right/>
      <top style="dotted">
        <color indexed="64"/>
      </top>
      <bottom style="thin">
        <color auto="1"/>
      </bottom>
      <diagonal/>
    </border>
    <border>
      <left/>
      <right style="thin">
        <color indexed="64"/>
      </right>
      <top style="dotted">
        <color indexed="64"/>
      </top>
      <bottom style="thin">
        <color auto="1"/>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top style="dash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auto="1"/>
      </top>
      <bottom style="dotted">
        <color auto="1"/>
      </bottom>
      <diagonal/>
    </border>
    <border>
      <left style="thin">
        <color auto="1"/>
      </left>
      <right style="thin">
        <color indexed="64"/>
      </right>
      <top style="dotted">
        <color auto="1"/>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auto="1"/>
      </bottom>
      <diagonal/>
    </border>
    <border>
      <left style="thin">
        <color indexed="64"/>
      </left>
      <right style="medium">
        <color auto="1"/>
      </right>
      <top style="medium">
        <color indexed="64"/>
      </top>
      <bottom style="medium">
        <color auto="1"/>
      </bottom>
      <diagonal/>
    </border>
    <border>
      <left style="medium">
        <color indexed="64"/>
      </left>
      <right style="thin">
        <color indexed="64"/>
      </right>
      <top/>
      <bottom/>
      <diagonal/>
    </border>
    <border>
      <left style="thin">
        <color indexed="64"/>
      </left>
      <right style="medium">
        <color auto="1"/>
      </right>
      <top/>
      <bottom/>
      <diagonal/>
    </border>
    <border>
      <left style="medium">
        <color indexed="64"/>
      </left>
      <right style="thin">
        <color indexed="64"/>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tted">
        <color indexed="64"/>
      </left>
      <right/>
      <top style="thin">
        <color indexed="64"/>
      </top>
      <bottom style="thin">
        <color indexed="64"/>
      </bottom>
      <diagonal/>
    </border>
  </borders>
  <cellStyleXfs count="16">
    <xf numFmtId="0" fontId="0" fillId="0" borderId="0"/>
    <xf numFmtId="43" fontId="16" fillId="0" borderId="0" applyFont="0" applyFill="0" applyBorder="0" applyAlignment="0" applyProtection="0"/>
    <xf numFmtId="0" fontId="7" fillId="0" borderId="0"/>
    <xf numFmtId="43" fontId="7" fillId="0" borderId="0" applyFont="0" applyFill="0" applyBorder="0" applyAlignment="0" applyProtection="0"/>
    <xf numFmtId="44" fontId="30" fillId="0" borderId="0" applyFont="0" applyFill="0" applyBorder="0" applyAlignment="0" applyProtection="0"/>
    <xf numFmtId="9" fontId="30" fillId="0" borderId="0" applyFont="0" applyFill="0" applyBorder="0" applyAlignment="0" applyProtection="0"/>
    <xf numFmtId="0" fontId="31" fillId="6" borderId="0" applyNumberFormat="0" applyBorder="0" applyAlignment="0" applyProtection="0"/>
    <xf numFmtId="0" fontId="5" fillId="0" borderId="0"/>
    <xf numFmtId="0" fontId="4"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54" fillId="0" borderId="0" applyNumberFormat="0" applyFill="0" applyBorder="0" applyAlignment="0" applyProtection="0"/>
  </cellStyleXfs>
  <cellXfs count="507">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0" xfId="0" applyProtection="1">
      <protection hidden="1"/>
    </xf>
    <xf numFmtId="0" fontId="10" fillId="0" borderId="0" xfId="0" applyFont="1" applyBorder="1" applyAlignment="1" applyProtection="1">
      <protection hidden="1"/>
    </xf>
    <xf numFmtId="0" fontId="6" fillId="0" borderId="0" xfId="0" applyFont="1" applyAlignment="1" applyProtection="1">
      <alignment vertical="center"/>
      <protection hidden="1"/>
    </xf>
    <xf numFmtId="0" fontId="0" fillId="0" borderId="6" xfId="0" applyBorder="1" applyAlignment="1" applyProtection="1">
      <alignment horizontal="left" vertical="center" wrapText="1"/>
      <protection hidden="1"/>
    </xf>
    <xf numFmtId="0" fontId="7" fillId="0" borderId="6" xfId="0" applyFont="1" applyFill="1" applyBorder="1" applyAlignment="1" applyProtection="1">
      <alignment horizontal="left" vertical="center" wrapText="1"/>
      <protection hidden="1"/>
    </xf>
    <xf numFmtId="0" fontId="0" fillId="0" borderId="0" xfId="0" applyAlignment="1" applyProtection="1">
      <alignment vertical="center"/>
      <protection hidden="1"/>
    </xf>
    <xf numFmtId="0" fontId="9" fillId="0" borderId="0" xfId="0" applyFont="1" applyProtection="1">
      <protection hidden="1"/>
    </xf>
    <xf numFmtId="0" fontId="0" fillId="0" borderId="10" xfId="0" applyBorder="1" applyProtection="1">
      <protection hidden="1"/>
    </xf>
    <xf numFmtId="0" fontId="0" fillId="0" borderId="4" xfId="0" applyBorder="1" applyAlignment="1" applyProtection="1">
      <alignment vertical="center"/>
      <protection hidden="1"/>
    </xf>
    <xf numFmtId="0" fontId="0" fillId="0" borderId="0" xfId="0" applyBorder="1" applyProtection="1">
      <protection hidden="1"/>
    </xf>
    <xf numFmtId="0" fontId="6" fillId="0" borderId="0" xfId="0" applyFont="1" applyProtection="1">
      <protection hidden="1"/>
    </xf>
    <xf numFmtId="0" fontId="0" fillId="0" borderId="0" xfId="0" applyFill="1" applyBorder="1" applyProtection="1">
      <protection hidden="1"/>
    </xf>
    <xf numFmtId="0" fontId="14" fillId="0" borderId="6" xfId="0" applyFont="1" applyBorder="1" applyAlignment="1" applyProtection="1">
      <alignment wrapText="1"/>
      <protection hidden="1"/>
    </xf>
    <xf numFmtId="0" fontId="14" fillId="0" borderId="2" xfId="0" applyFont="1" applyBorder="1" applyAlignment="1" applyProtection="1">
      <alignment wrapText="1"/>
      <protection hidden="1"/>
    </xf>
    <xf numFmtId="0" fontId="7" fillId="0" borderId="6" xfId="0" applyFont="1" applyBorder="1" applyAlignment="1" applyProtection="1">
      <alignment wrapText="1"/>
      <protection hidden="1"/>
    </xf>
    <xf numFmtId="0" fontId="14" fillId="0" borderId="1" xfId="0" applyFont="1" applyBorder="1" applyAlignment="1" applyProtection="1">
      <alignment wrapText="1"/>
      <protection hidden="1"/>
    </xf>
    <xf numFmtId="0" fontId="9" fillId="0" borderId="0" xfId="0" applyFont="1" applyBorder="1" applyAlignment="1" applyProtection="1">
      <alignment horizontal="center"/>
      <protection hidden="1"/>
    </xf>
    <xf numFmtId="0" fontId="9" fillId="0" borderId="0" xfId="0" applyFont="1" applyBorder="1" applyAlignment="1" applyProtection="1">
      <protection hidden="1"/>
    </xf>
    <xf numFmtId="0" fontId="0" fillId="0" borderId="0" xfId="0" applyBorder="1" applyAlignment="1" applyProtection="1">
      <alignment horizontal="center"/>
      <protection hidden="1"/>
    </xf>
    <xf numFmtId="0" fontId="7" fillId="0" borderId="21" xfId="0" applyFont="1" applyBorder="1" applyAlignment="1" applyProtection="1">
      <alignment vertical="center"/>
      <protection hidden="1"/>
    </xf>
    <xf numFmtId="0" fontId="0" fillId="0" borderId="0" xfId="0" applyBorder="1" applyAlignment="1" applyProtection="1">
      <alignment horizontal="left" vertical="top"/>
      <protection hidden="1"/>
    </xf>
    <xf numFmtId="0" fontId="24" fillId="0" borderId="15" xfId="0" applyFont="1" applyBorder="1" applyAlignment="1" applyProtection="1">
      <alignment horizontal="center" vertical="center"/>
      <protection hidden="1"/>
    </xf>
    <xf numFmtId="0" fontId="14" fillId="0" borderId="0" xfId="0" applyFont="1" applyProtection="1">
      <protection hidden="1"/>
    </xf>
    <xf numFmtId="0" fontId="14" fillId="0" borderId="0" xfId="0" applyFont="1" applyAlignment="1" applyProtection="1">
      <alignment horizontal="center"/>
      <protection hidden="1"/>
    </xf>
    <xf numFmtId="0" fontId="22" fillId="0" borderId="6" xfId="0" applyFont="1" applyBorder="1" applyAlignment="1" applyProtection="1">
      <protection hidden="1"/>
    </xf>
    <xf numFmtId="0" fontId="7" fillId="0" borderId="0" xfId="0" applyFont="1" applyBorder="1" applyAlignment="1" applyProtection="1">
      <protection hidden="1"/>
    </xf>
    <xf numFmtId="0" fontId="7" fillId="0" borderId="0" xfId="0" applyFont="1" applyAlignment="1" applyProtection="1">
      <alignment horizontal="left"/>
      <protection hidden="1"/>
    </xf>
    <xf numFmtId="0" fontId="6" fillId="0" borderId="4" xfId="0" applyFont="1" applyBorder="1" applyAlignment="1" applyProtection="1">
      <alignment horizontal="left" vertical="center"/>
      <protection hidden="1"/>
    </xf>
    <xf numFmtId="0" fontId="7" fillId="0" borderId="0" xfId="0" applyFont="1" applyBorder="1" applyAlignment="1" applyProtection="1">
      <alignment wrapText="1"/>
      <protection hidden="1"/>
    </xf>
    <xf numFmtId="0" fontId="25" fillId="0" borderId="0" xfId="0" applyFont="1" applyAlignment="1" applyProtection="1">
      <alignment horizontal="left"/>
      <protection hidden="1"/>
    </xf>
    <xf numFmtId="0" fontId="0" fillId="0" borderId="0" xfId="0" applyBorder="1" applyAlignment="1" applyProtection="1">
      <alignment horizontal="left" vertical="top"/>
      <protection locked="0"/>
    </xf>
    <xf numFmtId="0" fontId="14" fillId="0" borderId="0" xfId="0" applyFont="1" applyAlignment="1" applyProtection="1">
      <alignment horizontal="left" wrapText="1"/>
      <protection hidden="1"/>
    </xf>
    <xf numFmtId="0" fontId="14" fillId="0" borderId="0" xfId="0" applyFont="1" applyAlignment="1" applyProtection="1">
      <alignment horizontal="left" vertical="top" wrapText="1"/>
      <protection hidden="1"/>
    </xf>
    <xf numFmtId="0" fontId="0" fillId="0" borderId="6" xfId="0" applyBorder="1" applyAlignment="1" applyProtection="1">
      <alignment horizontal="center"/>
      <protection locked="0"/>
    </xf>
    <xf numFmtId="0" fontId="6" fillId="0" borderId="0" xfId="0" applyFont="1" applyAlignment="1" applyProtection="1">
      <alignment horizontal="left"/>
      <protection hidden="1"/>
    </xf>
    <xf numFmtId="0" fontId="7" fillId="0" borderId="0" xfId="0" applyFont="1" applyAlignment="1" applyProtection="1">
      <alignment wrapText="1"/>
      <protection hidden="1"/>
    </xf>
    <xf numFmtId="0" fontId="0" fillId="0" borderId="0" xfId="0" applyBorder="1" applyAlignment="1" applyProtection="1">
      <protection hidden="1"/>
    </xf>
    <xf numFmtId="0" fontId="14" fillId="0" borderId="0" xfId="0" applyFont="1" applyBorder="1" applyAlignment="1" applyProtection="1">
      <alignment horizontal="left" vertical="center" wrapText="1"/>
      <protection hidden="1"/>
    </xf>
    <xf numFmtId="0" fontId="7" fillId="0" borderId="0" xfId="0" applyFont="1" applyBorder="1" applyAlignment="1" applyProtection="1">
      <alignment horizontal="center" vertical="center"/>
      <protection hidden="1"/>
    </xf>
    <xf numFmtId="0" fontId="14" fillId="0" borderId="27" xfId="0" applyFont="1" applyBorder="1" applyProtection="1">
      <protection hidden="1"/>
    </xf>
    <xf numFmtId="0" fontId="14" fillId="0" borderId="27" xfId="0" applyFont="1" applyBorder="1" applyAlignment="1" applyProtection="1">
      <protection hidden="1"/>
    </xf>
    <xf numFmtId="0" fontId="7" fillId="0" borderId="12" xfId="0" applyFont="1" applyBorder="1" applyAlignment="1" applyProtection="1">
      <protection hidden="1"/>
    </xf>
    <xf numFmtId="0" fontId="7" fillId="0" borderId="11" xfId="0" applyFont="1" applyBorder="1" applyAlignment="1" applyProtection="1">
      <protection hidden="1"/>
    </xf>
    <xf numFmtId="0" fontId="0" fillId="0" borderId="26" xfId="0" applyBorder="1" applyAlignment="1" applyProtection="1">
      <alignment horizontal="center" vertical="center"/>
      <protection locked="0"/>
    </xf>
    <xf numFmtId="0" fontId="0" fillId="0" borderId="0" xfId="0" applyBorder="1" applyProtection="1">
      <protection locked="0"/>
    </xf>
    <xf numFmtId="0" fontId="6" fillId="0" borderId="0" xfId="0" applyFont="1" applyProtection="1">
      <protection locked="0"/>
    </xf>
    <xf numFmtId="0" fontId="7" fillId="0" borderId="0" xfId="0" applyFont="1" applyAlignment="1" applyProtection="1">
      <alignment wrapText="1"/>
      <protection locked="0"/>
    </xf>
    <xf numFmtId="0" fontId="7" fillId="0" borderId="0" xfId="0" applyFont="1" applyAlignment="1" applyProtection="1">
      <alignment horizontal="center"/>
      <protection locked="0"/>
    </xf>
    <xf numFmtId="14" fontId="0" fillId="0" borderId="0" xfId="0" applyNumberFormat="1" applyProtection="1">
      <protection locked="0"/>
    </xf>
    <xf numFmtId="0" fontId="7" fillId="0" borderId="0" xfId="0" applyFont="1" applyProtection="1">
      <protection locked="0"/>
    </xf>
    <xf numFmtId="0" fontId="7" fillId="0" borderId="6" xfId="0" applyFont="1" applyBorder="1" applyProtection="1">
      <protection locked="0"/>
    </xf>
    <xf numFmtId="0" fontId="0" fillId="0" borderId="0" xfId="0" applyFont="1" applyFill="1" applyBorder="1" applyProtection="1">
      <protection locked="0"/>
    </xf>
    <xf numFmtId="0" fontId="17" fillId="0" borderId="0" xfId="0" applyFont="1" applyBorder="1" applyProtection="1">
      <protection locked="0"/>
    </xf>
    <xf numFmtId="14" fontId="0" fillId="0" borderId="6" xfId="0" applyNumberFormat="1" applyBorder="1" applyProtection="1">
      <protection locked="0"/>
    </xf>
    <xf numFmtId="0" fontId="15" fillId="0" borderId="0" xfId="0" applyFont="1" applyBorder="1" applyProtection="1">
      <protection locked="0"/>
    </xf>
    <xf numFmtId="165" fontId="0" fillId="2" borderId="6" xfId="0" applyNumberFormat="1" applyFill="1" applyBorder="1" applyAlignment="1" applyProtection="1">
      <alignment wrapText="1"/>
      <protection locked="0"/>
    </xf>
    <xf numFmtId="0" fontId="0" fillId="0" borderId="0" xfId="0" applyAlignment="1" applyProtection="1">
      <alignment wrapText="1"/>
      <protection locked="0"/>
    </xf>
    <xf numFmtId="0" fontId="0" fillId="2" borderId="0" xfId="0" applyFill="1" applyAlignment="1" applyProtection="1">
      <alignment wrapText="1"/>
      <protection locked="0"/>
    </xf>
    <xf numFmtId="0" fontId="0" fillId="3" borderId="0" xfId="0" applyFill="1" applyAlignment="1" applyProtection="1">
      <alignment wrapText="1"/>
      <protection locked="0"/>
    </xf>
    <xf numFmtId="0" fontId="0" fillId="0" borderId="6" xfId="0" applyBorder="1" applyProtection="1">
      <protection locked="0"/>
    </xf>
    <xf numFmtId="0" fontId="7" fillId="2" borderId="0" xfId="0" applyFont="1" applyFill="1" applyAlignment="1" applyProtection="1">
      <alignment wrapText="1"/>
      <protection locked="0"/>
    </xf>
    <xf numFmtId="164" fontId="0" fillId="0" borderId="6" xfId="0" applyNumberFormat="1" applyBorder="1" applyProtection="1">
      <protection locked="0"/>
    </xf>
    <xf numFmtId="0" fontId="0" fillId="0" borderId="0" xfId="0" applyFont="1" applyAlignment="1" applyProtection="1">
      <alignment wrapText="1"/>
      <protection locked="0"/>
    </xf>
    <xf numFmtId="0" fontId="15" fillId="0" borderId="0" xfId="0" applyFont="1" applyFill="1" applyBorder="1" applyProtection="1">
      <protection locked="0"/>
    </xf>
    <xf numFmtId="0" fontId="7"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7" fillId="0" borderId="0" xfId="0" applyFont="1" applyBorder="1" applyAlignment="1" applyProtection="1">
      <alignment horizontal="center" vertical="center" wrapText="1"/>
    </xf>
    <xf numFmtId="0" fontId="7" fillId="0" borderId="0" xfId="0" applyFont="1" applyBorder="1" applyAlignment="1" applyProtection="1">
      <alignment vertical="center" wrapText="1"/>
    </xf>
    <xf numFmtId="0" fontId="0" fillId="0" borderId="0" xfId="0" applyBorder="1" applyProtection="1"/>
    <xf numFmtId="0" fontId="0" fillId="0" borderId="0" xfId="0" applyProtection="1"/>
    <xf numFmtId="0" fontId="26" fillId="0" borderId="0" xfId="0" applyFont="1" applyProtection="1">
      <protection locked="0"/>
    </xf>
    <xf numFmtId="167" fontId="0" fillId="0" borderId="6" xfId="0" applyNumberFormat="1" applyBorder="1" applyAlignment="1" applyProtection="1">
      <protection locked="0"/>
    </xf>
    <xf numFmtId="2" fontId="7" fillId="0" borderId="0" xfId="0" applyNumberFormat="1" applyFont="1" applyProtection="1">
      <protection locked="0"/>
    </xf>
    <xf numFmtId="49" fontId="7" fillId="0" borderId="0" xfId="2" applyNumberFormat="1" applyFont="1" applyFill="1" applyBorder="1" applyAlignment="1" applyProtection="1">
      <alignment vertical="top" wrapText="1"/>
      <protection locked="0"/>
    </xf>
    <xf numFmtId="0" fontId="7" fillId="0" borderId="0" xfId="2" applyFont="1" applyProtection="1">
      <protection locked="0"/>
    </xf>
    <xf numFmtId="49" fontId="8" fillId="0" borderId="0" xfId="2" applyNumberFormat="1" applyFont="1" applyFill="1" applyBorder="1" applyAlignment="1" applyProtection="1">
      <alignment vertical="center"/>
    </xf>
    <xf numFmtId="0" fontId="0" fillId="0" borderId="0" xfId="0" applyAlignment="1" applyProtection="1">
      <alignment vertical="top"/>
      <protection locked="0"/>
    </xf>
    <xf numFmtId="0" fontId="9" fillId="0" borderId="0" xfId="0" applyFont="1" applyAlignment="1" applyProtection="1">
      <alignment horizontal="left" wrapText="1"/>
      <protection hidden="1"/>
    </xf>
    <xf numFmtId="0" fontId="7" fillId="0" borderId="0" xfId="0" applyFont="1" applyAlignment="1" applyProtection="1">
      <protection hidden="1"/>
    </xf>
    <xf numFmtId="0" fontId="6" fillId="0" borderId="0" xfId="0" applyFont="1" applyAlignment="1" applyProtection="1">
      <alignment wrapText="1"/>
      <protection hidden="1"/>
    </xf>
    <xf numFmtId="0" fontId="7" fillId="0" borderId="0" xfId="0" applyFont="1" applyProtection="1">
      <protection hidden="1"/>
    </xf>
    <xf numFmtId="164" fontId="7" fillId="0" borderId="0" xfId="0" applyNumberFormat="1" applyFont="1" applyProtection="1">
      <protection hidden="1"/>
    </xf>
    <xf numFmtId="3" fontId="7" fillId="4" borderId="0" xfId="0" applyNumberFormat="1" applyFont="1" applyFill="1" applyBorder="1" applyAlignment="1" applyProtection="1">
      <alignment horizontal="left" vertical="center"/>
      <protection locked="0"/>
    </xf>
    <xf numFmtId="3" fontId="7" fillId="4" borderId="4" xfId="0" applyNumberFormat="1" applyFont="1" applyFill="1" applyBorder="1" applyAlignment="1" applyProtection="1">
      <alignment horizontal="left" vertical="center"/>
      <protection locked="0"/>
    </xf>
    <xf numFmtId="3" fontId="13" fillId="4" borderId="9" xfId="0" applyNumberFormat="1" applyFont="1" applyFill="1" applyBorder="1" applyAlignment="1" applyProtection="1">
      <alignment horizontal="left" vertical="center"/>
      <protection locked="0"/>
    </xf>
    <xf numFmtId="0" fontId="13" fillId="0" borderId="4" xfId="0" applyFont="1" applyBorder="1" applyAlignment="1" applyProtection="1">
      <alignment horizontal="left" vertical="center"/>
      <protection hidden="1"/>
    </xf>
    <xf numFmtId="0" fontId="7" fillId="0" borderId="0" xfId="0" applyFont="1"/>
    <xf numFmtId="0" fontId="0" fillId="0" borderId="0" xfId="0" applyAlignment="1">
      <alignment wrapText="1"/>
    </xf>
    <xf numFmtId="0" fontId="6" fillId="0" borderId="0" xfId="0" applyFont="1" applyAlignment="1">
      <alignment horizontal="left" wrapText="1"/>
    </xf>
    <xf numFmtId="0" fontId="0" fillId="0" borderId="31" xfId="0" applyBorder="1"/>
    <xf numFmtId="0" fontId="0" fillId="0" borderId="34" xfId="0" applyBorder="1"/>
    <xf numFmtId="0" fontId="0" fillId="0" borderId="27" xfId="0" applyBorder="1"/>
    <xf numFmtId="0" fontId="0" fillId="0" borderId="35" xfId="0" applyBorder="1"/>
    <xf numFmtId="0" fontId="0" fillId="0" borderId="36" xfId="0" applyBorder="1"/>
    <xf numFmtId="0" fontId="0" fillId="0" borderId="38" xfId="0" applyBorder="1"/>
    <xf numFmtId="0" fontId="7" fillId="5" borderId="6" xfId="0" applyFont="1" applyFill="1" applyBorder="1"/>
    <xf numFmtId="0" fontId="0" fillId="0" borderId="9" xfId="0" applyBorder="1"/>
    <xf numFmtId="0" fontId="7" fillId="0" borderId="6" xfId="2" applyBorder="1" applyAlignment="1" applyProtection="1">
      <alignment horizontal="right" vertical="center"/>
      <protection hidden="1"/>
    </xf>
    <xf numFmtId="0" fontId="7" fillId="0" borderId="41" xfId="2" applyBorder="1" applyAlignment="1" applyProtection="1">
      <alignment horizontal="right" vertical="center"/>
      <protection hidden="1"/>
    </xf>
    <xf numFmtId="0" fontId="7" fillId="0" borderId="46" xfId="2" applyBorder="1" applyAlignment="1" applyProtection="1">
      <alignment horizontal="right" vertical="center"/>
      <protection hidden="1"/>
    </xf>
    <xf numFmtId="0" fontId="7" fillId="8" borderId="47" xfId="2" applyFill="1" applyBorder="1" applyAlignment="1" applyProtection="1">
      <alignment horizontal="center" vertical="center"/>
      <protection hidden="1"/>
    </xf>
    <xf numFmtId="0" fontId="7" fillId="8" borderId="45" xfId="2" applyFill="1" applyBorder="1" applyAlignment="1" applyProtection="1">
      <alignment horizontal="center" vertical="center"/>
      <protection hidden="1"/>
    </xf>
    <xf numFmtId="49" fontId="32" fillId="9" borderId="48" xfId="2" applyNumberFormat="1" applyFont="1" applyFill="1" applyBorder="1" applyAlignment="1" applyProtection="1">
      <alignment horizontal="center" vertical="center"/>
      <protection hidden="1"/>
    </xf>
    <xf numFmtId="9" fontId="0" fillId="0" borderId="0" xfId="0" applyNumberFormat="1"/>
    <xf numFmtId="0" fontId="28" fillId="0" borderId="0" xfId="0" applyFont="1"/>
    <xf numFmtId="0" fontId="13" fillId="0" borderId="0" xfId="0" applyFont="1"/>
    <xf numFmtId="0" fontId="0" fillId="0" borderId="32" xfId="0" applyBorder="1" applyAlignment="1">
      <alignment horizontal="left"/>
    </xf>
    <xf numFmtId="0" fontId="7" fillId="0" borderId="33" xfId="0" applyFont="1" applyBorder="1" applyAlignment="1">
      <alignment horizontal="left"/>
    </xf>
    <xf numFmtId="0" fontId="7" fillId="8" borderId="45" xfId="2" applyFont="1" applyFill="1" applyBorder="1" applyAlignment="1" applyProtection="1">
      <alignment horizontal="center" vertical="center"/>
      <protection hidden="1"/>
    </xf>
    <xf numFmtId="0" fontId="4" fillId="0" borderId="0" xfId="8"/>
    <xf numFmtId="0" fontId="4" fillId="0" borderId="0" xfId="8" applyBorder="1"/>
    <xf numFmtId="0" fontId="37" fillId="0" borderId="0" xfId="8" applyFont="1"/>
    <xf numFmtId="0" fontId="21" fillId="0" borderId="0" xfId="8" applyFont="1" applyFill="1" applyBorder="1" applyAlignment="1">
      <alignment horizontal="center" vertical="center"/>
    </xf>
    <xf numFmtId="0" fontId="7" fillId="0" borderId="0" xfId="2" applyFont="1" applyFill="1" applyBorder="1" applyAlignment="1" applyProtection="1">
      <alignment horizontal="center"/>
      <protection locked="0"/>
    </xf>
    <xf numFmtId="0" fontId="14" fillId="0" borderId="0" xfId="8" applyFont="1" applyFill="1" applyBorder="1" applyAlignment="1">
      <alignment horizontal="center" vertical="center"/>
    </xf>
    <xf numFmtId="0" fontId="34" fillId="0" borderId="0" xfId="8" applyFont="1" applyBorder="1" applyAlignment="1">
      <alignment horizontal="center" vertical="center" wrapText="1"/>
    </xf>
    <xf numFmtId="0" fontId="35" fillId="0" borderId="0" xfId="8" applyFont="1" applyBorder="1" applyAlignment="1">
      <alignment horizontal="center" vertical="center"/>
    </xf>
    <xf numFmtId="0" fontId="3" fillId="0" borderId="44" xfId="8" applyFont="1" applyBorder="1" applyAlignment="1">
      <alignment vertical="center"/>
    </xf>
    <xf numFmtId="0" fontId="53" fillId="4" borderId="50" xfId="2" applyFont="1" applyFill="1" applyBorder="1" applyAlignment="1">
      <alignment horizontal="left" vertical="center" wrapText="1" readingOrder="1"/>
    </xf>
    <xf numFmtId="0" fontId="49" fillId="4" borderId="42" xfId="2" applyFont="1" applyFill="1" applyBorder="1" applyAlignment="1">
      <alignment horizontal="left" vertical="center" wrapText="1" readingOrder="1"/>
    </xf>
    <xf numFmtId="0" fontId="49" fillId="4" borderId="42" xfId="2" applyFont="1" applyFill="1" applyBorder="1" applyAlignment="1">
      <alignment horizontal="left" vertical="top" wrapText="1" readingOrder="1"/>
    </xf>
    <xf numFmtId="0" fontId="3" fillId="0" borderId="44" xfId="8" applyFont="1" applyBorder="1" applyAlignment="1">
      <alignment vertical="center" wrapText="1"/>
    </xf>
    <xf numFmtId="0" fontId="40" fillId="0" borderId="51" xfId="8" applyFont="1" applyFill="1" applyBorder="1" applyAlignment="1">
      <alignment vertical="center"/>
    </xf>
    <xf numFmtId="0" fontId="40" fillId="0" borderId="9" xfId="8" applyFont="1" applyFill="1" applyBorder="1" applyAlignment="1">
      <alignment vertical="center" wrapText="1"/>
    </xf>
    <xf numFmtId="0" fontId="4" fillId="0" borderId="0" xfId="8" applyFill="1" applyBorder="1"/>
    <xf numFmtId="0" fontId="37" fillId="0" borderId="0" xfId="8" applyFont="1" applyFill="1" applyBorder="1"/>
    <xf numFmtId="0" fontId="36" fillId="0" borderId="0" xfId="8" applyFont="1" applyFill="1" applyBorder="1"/>
    <xf numFmtId="0" fontId="4" fillId="0" borderId="0" xfId="8" applyFill="1" applyBorder="1" applyAlignment="1">
      <alignment horizontal="center"/>
    </xf>
    <xf numFmtId="0" fontId="38" fillId="0" borderId="0" xfId="2" applyFont="1" applyFill="1" applyBorder="1" applyAlignment="1">
      <alignment horizontal="center" vertical="center" wrapText="1" readingOrder="1"/>
    </xf>
    <xf numFmtId="49" fontId="44" fillId="0" borderId="0" xfId="8" applyNumberFormat="1" applyFont="1" applyFill="1" applyBorder="1" applyAlignment="1">
      <alignment horizontal="center" vertical="center"/>
    </xf>
    <xf numFmtId="49" fontId="44" fillId="0" borderId="0" xfId="8" applyNumberFormat="1" applyFont="1" applyFill="1" applyBorder="1" applyAlignment="1">
      <alignment horizontal="center" vertical="center" wrapText="1"/>
    </xf>
    <xf numFmtId="0" fontId="41" fillId="0" borderId="0" xfId="8" applyFont="1" applyFill="1" applyBorder="1" applyAlignment="1">
      <alignment horizontal="center" vertical="center"/>
    </xf>
    <xf numFmtId="0" fontId="42" fillId="0" borderId="0" xfId="8" applyFont="1" applyFill="1" applyBorder="1" applyAlignment="1">
      <alignment horizontal="center" vertical="center"/>
    </xf>
    <xf numFmtId="49" fontId="43" fillId="0" borderId="0" xfId="8" applyNumberFormat="1" applyFont="1" applyFill="1" applyBorder="1" applyAlignment="1">
      <alignment horizontal="center" vertical="center"/>
    </xf>
    <xf numFmtId="0" fontId="42" fillId="0" borderId="0" xfId="7" applyFont="1" applyFill="1" applyBorder="1" applyAlignment="1">
      <alignment horizontal="center" vertical="center"/>
    </xf>
    <xf numFmtId="49" fontId="39" fillId="0" borderId="0" xfId="8" applyNumberFormat="1" applyFont="1" applyFill="1" applyBorder="1" applyAlignment="1">
      <alignment horizontal="center" vertical="center"/>
    </xf>
    <xf numFmtId="0" fontId="4" fillId="0" borderId="0" xfId="8" applyFont="1" applyFill="1" applyBorder="1"/>
    <xf numFmtId="49" fontId="44" fillId="0" borderId="0" xfId="8" applyNumberFormat="1" applyFont="1" applyFill="1" applyBorder="1" applyAlignment="1">
      <alignment horizontal="center" vertical="top" wrapText="1"/>
    </xf>
    <xf numFmtId="0" fontId="46" fillId="0" borderId="0" xfId="8" applyFont="1" applyFill="1" applyBorder="1" applyAlignment="1">
      <alignment horizontal="center" vertical="center" wrapText="1"/>
    </xf>
    <xf numFmtId="0" fontId="40" fillId="0" borderId="0" xfId="8" applyFont="1" applyFill="1" applyBorder="1" applyAlignment="1">
      <alignment horizontal="center" vertical="center"/>
    </xf>
    <xf numFmtId="0" fontId="41" fillId="0" borderId="0" xfId="2" applyFont="1" applyFill="1" applyBorder="1" applyAlignment="1" applyProtection="1">
      <alignment horizontal="center" wrapText="1"/>
      <protection hidden="1"/>
    </xf>
    <xf numFmtId="0" fontId="41" fillId="0" borderId="0" xfId="2" applyFont="1" applyFill="1" applyBorder="1" applyAlignment="1" applyProtection="1">
      <alignment wrapText="1"/>
      <protection hidden="1"/>
    </xf>
    <xf numFmtId="0" fontId="7" fillId="0" borderId="0" xfId="2" applyFill="1" applyBorder="1" applyAlignment="1" applyProtection="1">
      <alignment horizontal="center"/>
      <protection locked="0"/>
    </xf>
    <xf numFmtId="0" fontId="40" fillId="0" borderId="0" xfId="8" applyFont="1" applyFill="1" applyBorder="1" applyAlignment="1">
      <alignment horizontal="center" vertical="center" wrapText="1"/>
    </xf>
    <xf numFmtId="49" fontId="45" fillId="0" borderId="0" xfId="8" applyNumberFormat="1" applyFont="1" applyFill="1" applyBorder="1" applyAlignment="1">
      <alignment horizontal="center" vertical="center" wrapText="1"/>
    </xf>
    <xf numFmtId="0" fontId="7" fillId="0" borderId="0" xfId="8" applyFont="1" applyFill="1" applyBorder="1" applyAlignment="1">
      <alignment vertical="center"/>
    </xf>
    <xf numFmtId="0" fontId="40" fillId="0" borderId="0" xfId="2" applyFont="1" applyFill="1" applyBorder="1" applyAlignment="1" applyProtection="1">
      <alignment horizontal="center"/>
      <protection locked="0"/>
    </xf>
    <xf numFmtId="0" fontId="8" fillId="0" borderId="0" xfId="2" applyFont="1" applyBorder="1" applyAlignment="1">
      <alignment horizontal="center"/>
    </xf>
    <xf numFmtId="0" fontId="50" fillId="0" borderId="0" xfId="0" applyFont="1" applyBorder="1" applyAlignment="1">
      <alignment horizontal="left" vertical="center" indent="1"/>
    </xf>
    <xf numFmtId="0" fontId="7" fillId="0" borderId="0" xfId="2" applyBorder="1" applyAlignment="1">
      <alignment horizontal="left"/>
    </xf>
    <xf numFmtId="0" fontId="7" fillId="0" borderId="0" xfId="0" applyFont="1" applyAlignment="1" applyProtection="1">
      <alignment wrapText="1"/>
      <protection hidden="1"/>
    </xf>
    <xf numFmtId="0" fontId="9" fillId="0" borderId="0" xfId="0" applyFont="1" applyAlignment="1" applyProtection="1">
      <alignment horizontal="left" wrapText="1"/>
      <protection hidden="1"/>
    </xf>
    <xf numFmtId="0" fontId="14" fillId="0" borderId="0" xfId="0" applyFont="1" applyAlignment="1" applyProtection="1">
      <alignment horizontal="left" wrapText="1"/>
      <protection hidden="1"/>
    </xf>
    <xf numFmtId="0" fontId="0" fillId="0" borderId="0" xfId="0" applyBorder="1" applyAlignment="1" applyProtection="1">
      <protection hidden="1"/>
    </xf>
    <xf numFmtId="0" fontId="14" fillId="0" borderId="0" xfId="0" applyFont="1" applyAlignment="1" applyProtection="1">
      <alignment horizontal="left" vertical="top" wrapText="1"/>
      <protection hidden="1"/>
    </xf>
    <xf numFmtId="0" fontId="7" fillId="0" borderId="0" xfId="0" applyFont="1" applyAlignment="1" applyProtection="1">
      <protection hidden="1"/>
    </xf>
    <xf numFmtId="0" fontId="0" fillId="0" borderId="0" xfId="0" applyBorder="1" applyAlignment="1" applyProtection="1">
      <alignment horizontal="left" vertical="top"/>
      <protection locked="0"/>
    </xf>
    <xf numFmtId="0" fontId="6" fillId="0" borderId="0" xfId="0" applyFont="1" applyAlignment="1" applyProtection="1">
      <alignment wrapText="1"/>
      <protection hidden="1"/>
    </xf>
    <xf numFmtId="0" fontId="13" fillId="0" borderId="0" xfId="0" applyFont="1" applyAlignment="1" applyProtection="1">
      <alignment horizontal="left" vertical="center" wrapText="1"/>
      <protection hidden="1"/>
    </xf>
    <xf numFmtId="0" fontId="2" fillId="0" borderId="0" xfId="8" applyFont="1"/>
    <xf numFmtId="0" fontId="2" fillId="4" borderId="44" xfId="8" applyFont="1" applyFill="1" applyBorder="1" applyAlignment="1">
      <alignment vertical="center" wrapText="1"/>
    </xf>
    <xf numFmtId="0" fontId="4" fillId="0" borderId="4" xfId="8" applyBorder="1"/>
    <xf numFmtId="0" fontId="50" fillId="0" borderId="44" xfId="0" applyFont="1" applyBorder="1" applyAlignment="1">
      <alignment vertical="center" wrapText="1"/>
    </xf>
    <xf numFmtId="0" fontId="3" fillId="0" borderId="50" xfId="8" applyFont="1" applyBorder="1"/>
    <xf numFmtId="0" fontId="3" fillId="0" borderId="27" xfId="8" applyFont="1" applyBorder="1"/>
    <xf numFmtId="0" fontId="4" fillId="0" borderId="44" xfId="8" applyBorder="1" applyAlignment="1">
      <alignment vertical="center"/>
    </xf>
    <xf numFmtId="0" fontId="42" fillId="0" borderId="44" xfId="8" applyFont="1" applyFill="1" applyBorder="1" applyAlignment="1">
      <alignment vertical="center"/>
    </xf>
    <xf numFmtId="0" fontId="7" fillId="0" borderId="50" xfId="0" applyFont="1" applyBorder="1"/>
    <xf numFmtId="0" fontId="0" fillId="0" borderId="50" xfId="0" applyBorder="1"/>
    <xf numFmtId="0" fontId="7" fillId="0" borderId="44" xfId="0" applyFont="1" applyBorder="1"/>
    <xf numFmtId="0" fontId="0" fillId="0" borderId="44" xfId="0" applyBorder="1"/>
    <xf numFmtId="0" fontId="0" fillId="0" borderId="0" xfId="0" applyFill="1" applyBorder="1"/>
    <xf numFmtId="0" fontId="0" fillId="0" borderId="44" xfId="0" applyBorder="1" applyAlignment="1">
      <alignment horizontal="left"/>
    </xf>
    <xf numFmtId="0" fontId="0" fillId="0" borderId="0" xfId="0" applyFill="1"/>
    <xf numFmtId="0" fontId="0" fillId="4" borderId="0" xfId="0" applyFill="1" applyBorder="1" applyAlignment="1" applyProtection="1">
      <alignment horizontal="center"/>
      <protection locked="0"/>
    </xf>
    <xf numFmtId="164" fontId="7" fillId="4" borderId="0" xfId="0" applyNumberFormat="1" applyFont="1" applyFill="1" applyBorder="1" applyProtection="1">
      <protection locked="0"/>
    </xf>
    <xf numFmtId="164" fontId="0" fillId="4" borderId="0" xfId="0" applyNumberFormat="1" applyFill="1" applyBorder="1" applyProtection="1">
      <protection locked="0"/>
    </xf>
    <xf numFmtId="0" fontId="22" fillId="0" borderId="44" xfId="0" applyFont="1" applyBorder="1" applyAlignment="1" applyProtection="1">
      <protection hidden="1"/>
    </xf>
    <xf numFmtId="0" fontId="14" fillId="0" borderId="0" xfId="0" applyFont="1" applyBorder="1" applyAlignment="1" applyProtection="1">
      <alignment horizontal="left"/>
      <protection hidden="1"/>
    </xf>
    <xf numFmtId="0" fontId="0" fillId="0" borderId="55" xfId="0" applyBorder="1" applyProtection="1">
      <protection hidden="1"/>
    </xf>
    <xf numFmtId="0" fontId="0" fillId="7" borderId="44" xfId="0" applyFill="1" applyBorder="1"/>
    <xf numFmtId="0" fontId="0" fillId="0" borderId="44" xfId="0" applyBorder="1" applyAlignment="1" applyProtection="1">
      <alignment horizontal="center"/>
      <protection locked="0"/>
    </xf>
    <xf numFmtId="167" fontId="0" fillId="0" borderId="44" xfId="0" applyNumberFormat="1" applyBorder="1" applyAlignment="1" applyProtection="1">
      <protection locked="0"/>
    </xf>
    <xf numFmtId="0" fontId="2" fillId="4" borderId="44" xfId="8" applyFont="1" applyFill="1" applyBorder="1" applyAlignment="1">
      <alignment vertical="top" wrapText="1"/>
    </xf>
    <xf numFmtId="0" fontId="2" fillId="0" borderId="44" xfId="8" applyFont="1" applyBorder="1" applyAlignment="1">
      <alignment vertical="top" wrapText="1"/>
    </xf>
    <xf numFmtId="0" fontId="4" fillId="0" borderId="0" xfId="8" applyAlignment="1">
      <alignment horizontal="left"/>
    </xf>
    <xf numFmtId="3" fontId="0" fillId="0" borderId="27" xfId="0" applyNumberFormat="1" applyBorder="1"/>
    <xf numFmtId="3" fontId="0" fillId="0" borderId="37" xfId="0" applyNumberFormat="1" applyBorder="1"/>
    <xf numFmtId="0" fontId="13" fillId="7" borderId="40" xfId="2" applyFont="1" applyFill="1" applyBorder="1" applyAlignment="1" applyProtection="1">
      <alignment horizontal="center" vertical="center"/>
      <protection locked="0"/>
    </xf>
    <xf numFmtId="0" fontId="13" fillId="7" borderId="39" xfId="2" applyFont="1" applyFill="1" applyBorder="1" applyAlignment="1" applyProtection="1">
      <alignment horizontal="center" vertical="center"/>
      <protection locked="0"/>
    </xf>
    <xf numFmtId="0" fontId="14" fillId="7" borderId="40" xfId="2" applyFont="1" applyFill="1" applyBorder="1" applyAlignment="1" applyProtection="1">
      <alignment horizontal="center" vertical="center"/>
      <protection locked="0"/>
    </xf>
    <xf numFmtId="0" fontId="14" fillId="7" borderId="39" xfId="2" applyFont="1" applyFill="1" applyBorder="1" applyAlignment="1" applyProtection="1">
      <alignment horizontal="center" vertical="center"/>
      <protection locked="0"/>
    </xf>
    <xf numFmtId="0" fontId="7" fillId="11" borderId="6" xfId="0" applyFont="1" applyFill="1" applyBorder="1" applyAlignment="1" applyProtection="1">
      <protection hidden="1"/>
    </xf>
    <xf numFmtId="0" fontId="0" fillId="11" borderId="6" xfId="0" applyFill="1" applyBorder="1" applyAlignment="1" applyProtection="1">
      <alignment horizontal="center"/>
      <protection locked="0"/>
    </xf>
    <xf numFmtId="164" fontId="7" fillId="11" borderId="6" xfId="0" applyNumberFormat="1" applyFont="1" applyFill="1" applyBorder="1" applyProtection="1">
      <protection locked="0"/>
    </xf>
    <xf numFmtId="164" fontId="0" fillId="11" borderId="6" xfId="0" applyNumberFormat="1" applyFill="1" applyBorder="1" applyProtection="1">
      <protection locked="0"/>
    </xf>
    <xf numFmtId="0" fontId="0" fillId="12" borderId="44" xfId="0" applyFill="1" applyBorder="1" applyAlignment="1">
      <alignment horizontal="left"/>
    </xf>
    <xf numFmtId="0" fontId="0" fillId="11" borderId="0" xfId="0" applyFill="1" applyProtection="1">
      <protection locked="0"/>
    </xf>
    <xf numFmtId="0" fontId="0" fillId="11" borderId="26" xfId="0" applyFill="1" applyBorder="1" applyAlignment="1" applyProtection="1">
      <alignment horizontal="center" vertical="center"/>
      <protection locked="0"/>
    </xf>
    <xf numFmtId="0" fontId="7" fillId="11" borderId="7" xfId="0" applyFont="1" applyFill="1" applyBorder="1" applyAlignment="1" applyProtection="1">
      <protection locked="0"/>
    </xf>
    <xf numFmtId="164" fontId="7" fillId="11" borderId="7" xfId="0" applyNumberFormat="1" applyFont="1" applyFill="1" applyBorder="1" applyAlignment="1" applyProtection="1">
      <alignment horizontal="center" vertical="center"/>
      <protection hidden="1"/>
    </xf>
    <xf numFmtId="164" fontId="7" fillId="11" borderId="7" xfId="0" applyNumberFormat="1" applyFont="1" applyFill="1" applyBorder="1" applyAlignment="1" applyProtection="1">
      <alignment horizontal="center" vertical="center" wrapText="1"/>
      <protection hidden="1"/>
    </xf>
    <xf numFmtId="0" fontId="48" fillId="11" borderId="50" xfId="2" applyFont="1" applyFill="1" applyBorder="1" applyAlignment="1">
      <alignment horizontal="left" vertical="center" wrapText="1" readingOrder="1"/>
    </xf>
    <xf numFmtId="0" fontId="48" fillId="11" borderId="44" xfId="2" applyFont="1" applyFill="1" applyBorder="1" applyAlignment="1">
      <alignment horizontal="left" vertical="center" wrapText="1" readingOrder="1"/>
    </xf>
    <xf numFmtId="0" fontId="52" fillId="11" borderId="44" xfId="8" applyFont="1" applyFill="1" applyBorder="1" applyAlignment="1"/>
    <xf numFmtId="0" fontId="52" fillId="11" borderId="42" xfId="8" applyFont="1" applyFill="1" applyBorder="1" applyAlignment="1"/>
    <xf numFmtId="0" fontId="38" fillId="12" borderId="50" xfId="2" applyFont="1" applyFill="1" applyBorder="1" applyAlignment="1">
      <alignment horizontal="center" vertical="center" wrapText="1" readingOrder="1"/>
    </xf>
    <xf numFmtId="0" fontId="38" fillId="12" borderId="44" xfId="2" applyFont="1" applyFill="1" applyBorder="1" applyAlignment="1">
      <alignment horizontal="center" vertical="center" wrapText="1" readingOrder="1"/>
    </xf>
    <xf numFmtId="0" fontId="51" fillId="12" borderId="42" xfId="8" applyFont="1" applyFill="1" applyBorder="1" applyAlignment="1">
      <alignment horizontal="center"/>
    </xf>
    <xf numFmtId="0" fontId="51" fillId="12" borderId="44" xfId="8" applyFont="1" applyFill="1" applyBorder="1" applyAlignment="1">
      <alignment horizontal="center"/>
    </xf>
    <xf numFmtId="0" fontId="0" fillId="11" borderId="6" xfId="0" applyFill="1" applyBorder="1"/>
    <xf numFmtId="44" fontId="7" fillId="11" borderId="6" xfId="4" applyFont="1" applyFill="1" applyBorder="1" applyProtection="1">
      <protection locked="0"/>
    </xf>
    <xf numFmtId="9" fontId="0" fillId="11" borderId="6" xfId="0" applyNumberFormat="1" applyFill="1" applyBorder="1" applyProtection="1">
      <protection locked="0"/>
    </xf>
    <xf numFmtId="0" fontId="0" fillId="12" borderId="6" xfId="0" applyFill="1" applyBorder="1"/>
    <xf numFmtId="0" fontId="7" fillId="12" borderId="6" xfId="0" applyFont="1" applyFill="1" applyBorder="1" applyProtection="1">
      <protection locked="0"/>
    </xf>
    <xf numFmtId="0" fontId="7" fillId="5" borderId="31" xfId="0" applyFont="1" applyFill="1" applyBorder="1"/>
    <xf numFmtId="0" fontId="7" fillId="5" borderId="6" xfId="0" applyFont="1" applyFill="1" applyBorder="1" applyAlignment="1">
      <alignment horizontal="left"/>
    </xf>
    <xf numFmtId="0" fontId="7" fillId="0" borderId="0" xfId="2" applyFill="1" applyBorder="1" applyAlignment="1" applyProtection="1">
      <alignment horizontal="right" vertical="center"/>
      <protection hidden="1"/>
    </xf>
    <xf numFmtId="0" fontId="7" fillId="0" borderId="0" xfId="2" applyFont="1"/>
    <xf numFmtId="1" fontId="0" fillId="0" borderId="0" xfId="0" applyNumberFormat="1" applyAlignment="1">
      <alignment horizontal="right"/>
    </xf>
    <xf numFmtId="0" fontId="0" fillId="0" borderId="0" xfId="0" applyAlignment="1">
      <alignment horizontal="right"/>
    </xf>
    <xf numFmtId="1" fontId="0" fillId="4" borderId="0" xfId="0" applyNumberFormat="1" applyFill="1" applyBorder="1" applyAlignment="1" applyProtection="1">
      <alignment horizontal="right"/>
      <protection locked="0"/>
    </xf>
    <xf numFmtId="1" fontId="7" fillId="13" borderId="0" xfId="2" applyNumberFormat="1" applyFill="1" applyBorder="1" applyAlignment="1" applyProtection="1">
      <alignment horizontal="right" vertical="center"/>
      <protection locked="0"/>
    </xf>
    <xf numFmtId="1" fontId="7" fillId="4" borderId="44" xfId="0" applyNumberFormat="1" applyFont="1" applyFill="1" applyBorder="1" applyProtection="1"/>
    <xf numFmtId="1" fontId="7" fillId="13" borderId="6" xfId="2" applyNumberFormat="1" applyFill="1" applyBorder="1" applyAlignment="1" applyProtection="1">
      <alignment horizontal="left" vertical="center"/>
    </xf>
    <xf numFmtId="1" fontId="7" fillId="13" borderId="44" xfId="2" applyNumberFormat="1" applyFill="1" applyBorder="1" applyAlignment="1" applyProtection="1">
      <alignment horizontal="left" vertical="center"/>
    </xf>
    <xf numFmtId="1" fontId="0" fillId="4" borderId="41" xfId="0" applyNumberFormat="1" applyFill="1" applyBorder="1" applyProtection="1"/>
    <xf numFmtId="1" fontId="7" fillId="13" borderId="41" xfId="2" applyNumberFormat="1" applyFill="1" applyBorder="1" applyAlignment="1" applyProtection="1">
      <alignment horizontal="left" vertical="center"/>
    </xf>
    <xf numFmtId="0" fontId="46" fillId="0" borderId="0" xfId="8" applyFont="1" applyFill="1" applyBorder="1" applyAlignment="1">
      <alignment horizontal="left" vertical="center" wrapText="1"/>
    </xf>
    <xf numFmtId="0" fontId="42" fillId="0" borderId="0" xfId="8" applyFont="1" applyAlignment="1">
      <alignment vertical="top" wrapText="1"/>
    </xf>
    <xf numFmtId="0" fontId="2" fillId="0" borderId="0" xfId="8" applyFont="1" applyFill="1" applyBorder="1" applyAlignment="1">
      <alignment vertical="center" wrapText="1"/>
    </xf>
    <xf numFmtId="0" fontId="0" fillId="11" borderId="1" xfId="0" applyFill="1" applyBorder="1" applyAlignment="1" applyProtection="1">
      <alignment horizontal="left" vertical="top"/>
      <protection locked="0"/>
    </xf>
    <xf numFmtId="0" fontId="0" fillId="11" borderId="3" xfId="0" applyFill="1" applyBorder="1" applyAlignment="1" applyProtection="1">
      <alignment horizontal="left" vertical="top"/>
      <protection locked="0"/>
    </xf>
    <xf numFmtId="0" fontId="0" fillId="11" borderId="49" xfId="0" applyFill="1" applyBorder="1" applyAlignment="1" applyProtection="1">
      <alignment horizontal="left" vertical="top"/>
      <protection locked="0"/>
    </xf>
    <xf numFmtId="0" fontId="7" fillId="0" borderId="0" xfId="0" applyFont="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0" xfId="0" applyAlignment="1" applyProtection="1">
      <alignment horizontal="center" vertical="center"/>
      <protection hidden="1"/>
    </xf>
    <xf numFmtId="0" fontId="6" fillId="0" borderId="0" xfId="0" applyFont="1" applyAlignment="1" applyProtection="1">
      <alignment horizontal="left" wrapText="1"/>
      <protection hidden="1"/>
    </xf>
    <xf numFmtId="0" fontId="7" fillId="0" borderId="0" xfId="0" applyFont="1" applyAlignment="1" applyProtection="1">
      <alignment wrapText="1"/>
      <protection hidden="1"/>
    </xf>
    <xf numFmtId="17" fontId="7" fillId="11" borderId="12" xfId="0" applyNumberFormat="1" applyFont="1" applyFill="1" applyBorder="1" applyAlignment="1" applyProtection="1">
      <alignment horizontal="left" vertical="top"/>
      <protection locked="0"/>
    </xf>
    <xf numFmtId="0" fontId="0" fillId="11" borderId="10" xfId="0" applyFill="1" applyBorder="1" applyAlignment="1" applyProtection="1">
      <alignment horizontal="left" vertical="top"/>
      <protection locked="0"/>
    </xf>
    <xf numFmtId="0" fontId="0" fillId="11" borderId="55" xfId="0" applyFill="1" applyBorder="1" applyAlignment="1" applyProtection="1">
      <alignment horizontal="left" vertical="top"/>
      <protection locked="0"/>
    </xf>
    <xf numFmtId="0" fontId="0" fillId="11" borderId="5" xfId="0" applyFill="1" applyBorder="1" applyAlignment="1" applyProtection="1">
      <alignment horizontal="left" vertical="top"/>
      <protection locked="0"/>
    </xf>
    <xf numFmtId="0" fontId="0" fillId="11" borderId="4" xfId="0" applyFill="1" applyBorder="1" applyAlignment="1" applyProtection="1">
      <alignment horizontal="left" vertical="top"/>
      <protection locked="0"/>
    </xf>
    <xf numFmtId="0" fontId="0" fillId="0" borderId="1"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13" fillId="0" borderId="0" xfId="0" applyFont="1" applyBorder="1" applyProtection="1">
      <protection hidden="1"/>
    </xf>
    <xf numFmtId="0" fontId="6" fillId="11" borderId="1" xfId="0" applyFont="1" applyFill="1" applyBorder="1" applyAlignment="1" applyProtection="1">
      <alignment horizontal="left"/>
      <protection locked="0"/>
    </xf>
    <xf numFmtId="0" fontId="6" fillId="11" borderId="3" xfId="0" applyFont="1" applyFill="1" applyBorder="1" applyAlignment="1" applyProtection="1">
      <alignment horizontal="left"/>
      <protection locked="0"/>
    </xf>
    <xf numFmtId="0" fontId="6" fillId="11" borderId="2" xfId="0" applyFont="1" applyFill="1" applyBorder="1" applyAlignment="1" applyProtection="1">
      <alignment horizontal="left"/>
      <protection locked="0"/>
    </xf>
    <xf numFmtId="0" fontId="0" fillId="0" borderId="0" xfId="0" applyAlignment="1" applyProtection="1">
      <protection hidden="1"/>
    </xf>
    <xf numFmtId="0" fontId="0" fillId="0" borderId="8" xfId="0" applyBorder="1" applyAlignment="1" applyProtection="1">
      <protection hidden="1"/>
    </xf>
    <xf numFmtId="0" fontId="6" fillId="11" borderId="42" xfId="0" applyFont="1" applyFill="1" applyBorder="1" applyAlignment="1" applyProtection="1">
      <alignment horizontal="left" vertical="center"/>
      <protection locked="0"/>
    </xf>
    <xf numFmtId="0" fontId="6" fillId="11" borderId="49" xfId="0" applyFont="1" applyFill="1" applyBorder="1" applyAlignment="1" applyProtection="1">
      <alignment horizontal="left" vertical="center"/>
      <protection locked="0"/>
    </xf>
    <xf numFmtId="1" fontId="0" fillId="0" borderId="1" xfId="0" applyNumberFormat="1" applyBorder="1" applyProtection="1">
      <protection locked="0"/>
    </xf>
    <xf numFmtId="1" fontId="0" fillId="0" borderId="3" xfId="0" applyNumberFormat="1" applyBorder="1" applyProtection="1">
      <protection locked="0"/>
    </xf>
    <xf numFmtId="1" fontId="0" fillId="0" borderId="49" xfId="0" applyNumberFormat="1" applyBorder="1" applyProtection="1">
      <protection locked="0"/>
    </xf>
    <xf numFmtId="0" fontId="7" fillId="0" borderId="51" xfId="0" applyFont="1" applyBorder="1" applyAlignment="1" applyProtection="1">
      <alignment horizontal="left" vertical="top"/>
      <protection locked="0"/>
    </xf>
    <xf numFmtId="0" fontId="7" fillId="0" borderId="55" xfId="0" applyFont="1" applyBorder="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4" xfId="0" applyFont="1" applyBorder="1" applyAlignment="1" applyProtection="1">
      <alignment horizontal="left" vertical="top"/>
      <protection locked="0"/>
    </xf>
    <xf numFmtId="0" fontId="54" fillId="11" borderId="1" xfId="15" applyFill="1" applyBorder="1" applyProtection="1">
      <protection locked="0"/>
    </xf>
    <xf numFmtId="0" fontId="0" fillId="11" borderId="3" xfId="0" applyFill="1" applyBorder="1" applyProtection="1">
      <protection locked="0"/>
    </xf>
    <xf numFmtId="0" fontId="0" fillId="11" borderId="49" xfId="0" applyFill="1" applyBorder="1" applyProtection="1">
      <protection locked="0"/>
    </xf>
    <xf numFmtId="0" fontId="7" fillId="0" borderId="8" xfId="0" applyFont="1" applyBorder="1" applyAlignment="1" applyProtection="1">
      <alignment horizontal="center" vertical="center"/>
      <protection hidden="1"/>
    </xf>
    <xf numFmtId="0" fontId="6" fillId="12" borderId="4" xfId="0" applyFont="1" applyFill="1" applyBorder="1" applyAlignment="1">
      <alignment horizontal="center"/>
    </xf>
    <xf numFmtId="0" fontId="9" fillId="0" borderId="0" xfId="0" applyFont="1" applyAlignment="1" applyProtection="1">
      <alignment horizontal="left" wrapText="1"/>
      <protection hidden="1"/>
    </xf>
    <xf numFmtId="0" fontId="9" fillId="0" borderId="0" xfId="0" applyFont="1" applyAlignment="1" applyProtection="1">
      <alignment horizontal="left" vertical="top" wrapText="1"/>
      <protection hidden="1"/>
    </xf>
    <xf numFmtId="0" fontId="7" fillId="0" borderId="0" xfId="0" applyFont="1" applyAlignment="1" applyProtection="1">
      <protection hidden="1"/>
    </xf>
    <xf numFmtId="0" fontId="7" fillId="0" borderId="8" xfId="0" applyFont="1" applyBorder="1" applyAlignment="1" applyProtection="1">
      <protection hidden="1"/>
    </xf>
    <xf numFmtId="0" fontId="6" fillId="0" borderId="0" xfId="0" applyFont="1" applyAlignment="1" applyProtection="1">
      <alignment horizontal="left"/>
      <protection hidden="1"/>
    </xf>
    <xf numFmtId="0" fontId="6" fillId="0" borderId="8" xfId="0" applyFont="1" applyBorder="1" applyAlignment="1" applyProtection="1">
      <alignment horizontal="left"/>
      <protection hidden="1"/>
    </xf>
    <xf numFmtId="0" fontId="47" fillId="0" borderId="9" xfId="0" applyFont="1" applyBorder="1" applyAlignment="1" applyProtection="1">
      <alignment horizontal="center" vertical="center"/>
      <protection hidden="1"/>
    </xf>
    <xf numFmtId="0" fontId="47" fillId="0" borderId="0" xfId="0" applyFont="1" applyAlignment="1" applyProtection="1">
      <alignment horizontal="center" vertical="center"/>
      <protection hidden="1"/>
    </xf>
    <xf numFmtId="0" fontId="14" fillId="0" borderId="10" xfId="0" applyFont="1" applyBorder="1" applyAlignment="1" applyProtection="1">
      <alignment horizontal="left"/>
      <protection hidden="1"/>
    </xf>
    <xf numFmtId="0" fontId="7" fillId="0" borderId="0" xfId="0" applyFont="1" applyAlignment="1" applyProtection="1">
      <alignment horizontal="left" vertical="top" wrapText="1"/>
      <protection hidden="1"/>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6" fillId="0" borderId="0" xfId="0" applyFont="1" applyAlignment="1" applyProtection="1">
      <alignment horizontal="left" vertical="center"/>
      <protection hidden="1"/>
    </xf>
    <xf numFmtId="0" fontId="7" fillId="11" borderId="1" xfId="0" applyFont="1" applyFill="1" applyBorder="1" applyAlignment="1" applyProtection="1">
      <alignment horizontal="left" vertical="top"/>
      <protection locked="0"/>
    </xf>
    <xf numFmtId="0" fontId="7" fillId="11" borderId="12" xfId="0" applyFont="1" applyFill="1" applyBorder="1" applyAlignment="1" applyProtection="1">
      <alignment horizontal="center" vertical="top" wrapText="1"/>
      <protection locked="0"/>
    </xf>
    <xf numFmtId="0" fontId="0" fillId="11" borderId="10" xfId="0" applyFill="1" applyBorder="1" applyAlignment="1" applyProtection="1">
      <alignment horizontal="center" vertical="top" wrapText="1"/>
      <protection locked="0"/>
    </xf>
    <xf numFmtId="0" fontId="0" fillId="11" borderId="5" xfId="0" applyFill="1" applyBorder="1" applyAlignment="1" applyProtection="1">
      <alignment horizontal="center" vertical="top" wrapText="1"/>
      <protection locked="0"/>
    </xf>
    <xf numFmtId="0" fontId="0" fillId="11" borderId="4" xfId="0" applyFill="1" applyBorder="1" applyAlignment="1" applyProtection="1">
      <alignment horizontal="center" vertical="top" wrapText="1"/>
      <protection locked="0"/>
    </xf>
    <xf numFmtId="0" fontId="7" fillId="0" borderId="17" xfId="0" applyFont="1" applyFill="1" applyBorder="1" applyAlignment="1" applyProtection="1">
      <alignment horizontal="center" vertical="top"/>
      <protection hidden="1"/>
    </xf>
    <xf numFmtId="0" fontId="7" fillId="0" borderId="52" xfId="0" applyFont="1" applyFill="1" applyBorder="1" applyAlignment="1" applyProtection="1">
      <alignment horizontal="center" vertical="top"/>
      <protection hidden="1"/>
    </xf>
    <xf numFmtId="0" fontId="0" fillId="11" borderId="22" xfId="0" applyFill="1" applyBorder="1" applyAlignment="1" applyProtection="1">
      <alignment vertical="top"/>
      <protection locked="0"/>
    </xf>
    <xf numFmtId="0" fontId="0" fillId="11" borderId="53" xfId="0" applyFill="1" applyBorder="1" applyAlignment="1" applyProtection="1">
      <alignment vertical="top"/>
      <protection locked="0"/>
    </xf>
    <xf numFmtId="0" fontId="7" fillId="11" borderId="12" xfId="0" applyFont="1" applyFill="1" applyBorder="1" applyAlignment="1" applyProtection="1">
      <alignment horizontal="left" vertical="top"/>
      <protection locked="0"/>
    </xf>
    <xf numFmtId="0" fontId="7" fillId="11" borderId="10" xfId="0" applyFont="1" applyFill="1" applyBorder="1" applyAlignment="1" applyProtection="1">
      <alignment horizontal="left" vertical="top"/>
      <protection locked="0"/>
    </xf>
    <xf numFmtId="0" fontId="7" fillId="11" borderId="55" xfId="0" applyFont="1" applyFill="1" applyBorder="1" applyAlignment="1" applyProtection="1">
      <alignment horizontal="left" vertical="top"/>
      <protection locked="0"/>
    </xf>
    <xf numFmtId="0" fontId="7" fillId="11" borderId="5" xfId="0" applyFont="1" applyFill="1" applyBorder="1" applyAlignment="1" applyProtection="1">
      <alignment horizontal="left" vertical="top"/>
      <protection locked="0"/>
    </xf>
    <xf numFmtId="0" fontId="7" fillId="11" borderId="4" xfId="0" applyFont="1" applyFill="1"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9" xfId="0" applyBorder="1" applyAlignment="1" applyProtection="1">
      <alignment horizontal="left" vertical="top"/>
      <protection locked="0"/>
    </xf>
    <xf numFmtId="0" fontId="7" fillId="11" borderId="1" xfId="0" applyFont="1" applyFill="1" applyBorder="1" applyProtection="1">
      <protection locked="0"/>
    </xf>
    <xf numFmtId="0" fontId="12" fillId="0" borderId="0" xfId="0" applyFont="1" applyAlignment="1" applyProtection="1">
      <alignment horizontal="center"/>
      <protection hidden="1"/>
    </xf>
    <xf numFmtId="0" fontId="24" fillId="0" borderId="51" xfId="0" applyFont="1" applyBorder="1" applyAlignment="1" applyProtection="1">
      <alignment horizontal="center" vertical="center"/>
      <protection hidden="1"/>
    </xf>
    <xf numFmtId="0" fontId="24" fillId="0" borderId="10" xfId="0" applyFont="1" applyBorder="1" applyAlignment="1" applyProtection="1">
      <alignment horizontal="center" vertical="center"/>
      <protection hidden="1"/>
    </xf>
    <xf numFmtId="0" fontId="24" fillId="0" borderId="54" xfId="0" applyFont="1" applyBorder="1" applyAlignment="1" applyProtection="1">
      <alignment horizontal="center" vertical="center"/>
      <protection hidden="1"/>
    </xf>
    <xf numFmtId="0" fontId="24" fillId="0" borderId="5" xfId="0" applyFont="1" applyBorder="1" applyAlignment="1" applyProtection="1">
      <alignment horizontal="center" vertical="center"/>
      <protection hidden="1"/>
    </xf>
    <xf numFmtId="0" fontId="24" fillId="0" borderId="4" xfId="0" applyFont="1" applyBorder="1" applyAlignment="1" applyProtection="1">
      <alignment horizontal="center" vertical="center"/>
      <protection hidden="1"/>
    </xf>
    <xf numFmtId="0" fontId="24" fillId="0" borderId="14" xfId="0" applyFont="1" applyBorder="1" applyAlignment="1" applyProtection="1">
      <alignment horizontal="center" vertical="center"/>
      <protection hidden="1"/>
    </xf>
    <xf numFmtId="0" fontId="6" fillId="0" borderId="42" xfId="0" applyFont="1" applyBorder="1" applyAlignment="1" applyProtection="1">
      <alignment horizontal="center" vertical="center" wrapText="1"/>
      <protection hidden="1"/>
    </xf>
    <xf numFmtId="0" fontId="6" fillId="0" borderId="49" xfId="0" applyFont="1"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hidden="1"/>
    </xf>
    <xf numFmtId="0" fontId="6" fillId="0" borderId="42" xfId="0" applyFont="1" applyBorder="1" applyAlignment="1" applyProtection="1">
      <alignment horizontal="center" wrapText="1"/>
      <protection locked="0"/>
    </xf>
    <xf numFmtId="0" fontId="6" fillId="0" borderId="49"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0" borderId="1"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protection hidden="1"/>
    </xf>
    <xf numFmtId="0" fontId="6" fillId="11" borderId="1" xfId="0" applyFont="1" applyFill="1" applyBorder="1" applyAlignment="1" applyProtection="1">
      <alignment horizontal="center" wrapText="1"/>
      <protection hidden="1"/>
    </xf>
    <xf numFmtId="0" fontId="6" fillId="11" borderId="3" xfId="0" applyFont="1" applyFill="1" applyBorder="1" applyAlignment="1" applyProtection="1">
      <alignment horizontal="center" wrapText="1"/>
      <protection hidden="1"/>
    </xf>
    <xf numFmtId="0" fontId="6" fillId="11" borderId="2" xfId="0" applyFont="1" applyFill="1" applyBorder="1" applyAlignment="1" applyProtection="1">
      <alignment horizontal="center" wrapText="1"/>
      <protection hidden="1"/>
    </xf>
    <xf numFmtId="3" fontId="6" fillId="11" borderId="5" xfId="0" applyNumberFormat="1" applyFont="1" applyFill="1" applyBorder="1" applyAlignment="1" applyProtection="1">
      <alignment horizontal="left" vertical="center"/>
      <protection locked="0"/>
    </xf>
    <xf numFmtId="3" fontId="6" fillId="11" borderId="4" xfId="0" applyNumberFormat="1" applyFont="1" applyFill="1" applyBorder="1" applyAlignment="1" applyProtection="1">
      <alignment horizontal="left" vertical="center"/>
      <protection locked="0"/>
    </xf>
    <xf numFmtId="0" fontId="6" fillId="0" borderId="0" xfId="0" applyFont="1" applyAlignment="1" applyProtection="1">
      <alignment wrapText="1"/>
      <protection hidden="1"/>
    </xf>
    <xf numFmtId="0" fontId="7" fillId="0" borderId="51" xfId="0" applyFont="1" applyBorder="1" applyAlignment="1" applyProtection="1">
      <alignment horizontal="center" vertical="center"/>
      <protection hidden="1"/>
    </xf>
    <xf numFmtId="0" fontId="7" fillId="0" borderId="55"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0" fillId="0" borderId="42"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2" xfId="0" applyBorder="1" applyAlignment="1" applyProtection="1">
      <alignment horizontal="center"/>
      <protection locked="0"/>
    </xf>
    <xf numFmtId="0" fontId="20" fillId="0" borderId="42" xfId="0" applyFont="1" applyBorder="1" applyAlignment="1" applyProtection="1">
      <alignment horizontal="center"/>
      <protection locked="0"/>
    </xf>
    <xf numFmtId="0" fontId="20" fillId="0" borderId="49" xfId="0" applyFont="1" applyBorder="1" applyAlignment="1" applyProtection="1">
      <alignment horizontal="center"/>
      <protection locked="0"/>
    </xf>
    <xf numFmtId="0" fontId="20" fillId="0" borderId="2" xfId="0" applyFont="1" applyBorder="1" applyAlignment="1" applyProtection="1">
      <alignment horizontal="center"/>
      <protection locked="0"/>
    </xf>
    <xf numFmtId="0" fontId="6" fillId="5" borderId="10" xfId="0" applyFont="1" applyFill="1" applyBorder="1" applyAlignment="1" applyProtection="1">
      <alignment horizontal="center" vertical="center" wrapText="1"/>
      <protection hidden="1"/>
    </xf>
    <xf numFmtId="0" fontId="6" fillId="5" borderId="0"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14" fillId="0" borderId="0" xfId="0" applyFont="1" applyAlignment="1" applyProtection="1">
      <alignment horizontal="left" vertical="top" wrapText="1"/>
      <protection hidden="1"/>
    </xf>
    <xf numFmtId="0" fontId="19" fillId="0" borderId="0" xfId="0" applyFont="1" applyAlignment="1" applyProtection="1">
      <alignment horizontal="left" vertical="top" wrapText="1"/>
      <protection hidden="1"/>
    </xf>
    <xf numFmtId="0" fontId="20" fillId="11" borderId="6" xfId="0" applyFont="1" applyFill="1" applyBorder="1" applyAlignment="1" applyProtection="1">
      <protection locked="0"/>
    </xf>
    <xf numFmtId="0" fontId="0" fillId="11" borderId="6" xfId="0" applyFill="1" applyBorder="1" applyAlignment="1" applyProtection="1">
      <protection locked="0"/>
    </xf>
    <xf numFmtId="0" fontId="6" fillId="0" borderId="1"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7" fillId="0" borderId="12" xfId="0" applyFont="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0" fontId="7" fillId="0" borderId="9" xfId="0" applyFont="1" applyBorder="1" applyAlignment="1" applyProtection="1">
      <alignment horizontal="center" vertical="center" wrapText="1"/>
      <protection hidden="1"/>
    </xf>
    <xf numFmtId="0" fontId="7" fillId="0" borderId="8" xfId="0" applyFont="1" applyBorder="1" applyAlignment="1" applyProtection="1">
      <alignment horizontal="center" vertical="center" wrapText="1"/>
      <protection hidden="1"/>
    </xf>
    <xf numFmtId="0" fontId="7" fillId="0" borderId="5" xfId="0" applyFont="1" applyBorder="1" applyAlignment="1" applyProtection="1">
      <alignment horizontal="center" vertical="center" wrapText="1"/>
      <protection hidden="1"/>
    </xf>
    <xf numFmtId="0" fontId="7" fillId="0" borderId="14" xfId="0" applyFont="1" applyBorder="1" applyAlignment="1" applyProtection="1">
      <alignment horizontal="center" vertical="center" wrapText="1"/>
      <protection hidden="1"/>
    </xf>
    <xf numFmtId="0" fontId="14" fillId="0" borderId="12" xfId="0" applyFont="1" applyBorder="1" applyAlignment="1" applyProtection="1">
      <alignment horizontal="left" vertical="top" wrapText="1"/>
      <protection hidden="1"/>
    </xf>
    <xf numFmtId="0" fontId="14" fillId="0" borderId="11" xfId="0" applyFont="1" applyBorder="1" applyAlignment="1" applyProtection="1">
      <alignment horizontal="left" vertical="top" wrapText="1"/>
      <protection hidden="1"/>
    </xf>
    <xf numFmtId="0" fontId="14" fillId="0" borderId="5" xfId="0" applyFont="1" applyBorder="1" applyAlignment="1" applyProtection="1">
      <alignment horizontal="left" vertical="top" wrapText="1"/>
      <protection hidden="1"/>
    </xf>
    <xf numFmtId="0" fontId="14" fillId="0" borderId="14" xfId="0" applyFont="1" applyBorder="1" applyAlignment="1" applyProtection="1">
      <alignment horizontal="left" vertical="top" wrapText="1"/>
      <protection hidden="1"/>
    </xf>
    <xf numFmtId="0" fontId="7" fillId="0" borderId="15" xfId="0" applyFont="1" applyBorder="1" applyAlignment="1" applyProtection="1">
      <alignment horizontal="center" vertical="center" wrapText="1"/>
      <protection hidden="1"/>
    </xf>
    <xf numFmtId="0" fontId="14" fillId="0" borderId="0" xfId="0" applyFont="1" applyAlignment="1" applyProtection="1">
      <alignment horizontal="left" wrapText="1"/>
      <protection hidden="1"/>
    </xf>
    <xf numFmtId="0" fontId="29" fillId="0" borderId="0" xfId="0" applyFont="1" applyFill="1" applyAlignment="1" applyProtection="1">
      <alignment horizontal="left" vertical="top" wrapText="1"/>
      <protection hidden="1"/>
    </xf>
    <xf numFmtId="0" fontId="0" fillId="0" borderId="0" xfId="0" applyBorder="1" applyAlignment="1" applyProtection="1">
      <protection hidden="1"/>
    </xf>
    <xf numFmtId="0" fontId="7" fillId="11" borderId="6" xfId="0" applyFont="1" applyFill="1" applyBorder="1" applyAlignment="1" applyProtection="1">
      <alignment horizontal="center"/>
      <protection locked="0"/>
    </xf>
    <xf numFmtId="0" fontId="14" fillId="0" borderId="6" xfId="0" applyFont="1" applyBorder="1" applyAlignment="1" applyProtection="1">
      <alignment horizontal="center" wrapText="1"/>
      <protection hidden="1"/>
    </xf>
    <xf numFmtId="0" fontId="14" fillId="0" borderId="44" xfId="0" applyFont="1" applyBorder="1" applyAlignment="1" applyProtection="1">
      <alignment horizontal="center" wrapText="1"/>
      <protection hidden="1"/>
    </xf>
    <xf numFmtId="0" fontId="14" fillId="0" borderId="0" xfId="0" applyFont="1" applyFill="1" applyAlignment="1" applyProtection="1">
      <alignment horizontal="left" vertical="center" wrapText="1"/>
      <protection hidden="1"/>
    </xf>
    <xf numFmtId="0" fontId="14" fillId="0" borderId="0" xfId="0" applyFont="1" applyFill="1" applyAlignment="1" applyProtection="1">
      <alignment horizontal="left" vertical="center"/>
      <protection hidden="1"/>
    </xf>
    <xf numFmtId="0" fontId="14" fillId="0" borderId="4" xfId="0" applyFont="1" applyBorder="1" applyAlignment="1" applyProtection="1">
      <alignment horizontal="left" wrapText="1"/>
      <protection hidden="1"/>
    </xf>
    <xf numFmtId="0" fontId="13" fillId="0" borderId="16" xfId="0" applyFont="1" applyBorder="1" applyAlignment="1" applyProtection="1">
      <alignment horizontal="left" vertical="center" wrapText="1"/>
      <protection hidden="1"/>
    </xf>
    <xf numFmtId="0" fontId="13" fillId="0" borderId="25" xfId="0" applyFont="1" applyBorder="1" applyAlignment="1" applyProtection="1">
      <alignment horizontal="left" vertical="center" wrapText="1"/>
      <protection hidden="1"/>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10" fillId="0" borderId="12" xfId="0" applyFont="1" applyBorder="1" applyAlignment="1" applyProtection="1">
      <alignment horizontal="center" vertical="top" wrapText="1"/>
      <protection hidden="1"/>
    </xf>
    <xf numFmtId="0" fontId="10" fillId="0" borderId="10" xfId="0" applyFont="1" applyBorder="1" applyAlignment="1" applyProtection="1">
      <alignment horizontal="center" vertical="top" wrapText="1"/>
      <protection hidden="1"/>
    </xf>
    <xf numFmtId="0" fontId="11" fillId="11" borderId="6" xfId="0" applyFont="1" applyFill="1" applyBorder="1" applyAlignment="1" applyProtection="1">
      <alignment horizontal="center" vertical="center" wrapText="1"/>
      <protection hidden="1"/>
    </xf>
    <xf numFmtId="0" fontId="24" fillId="0" borderId="1" xfId="0" applyFont="1" applyBorder="1" applyAlignment="1" applyProtection="1">
      <alignment horizontal="center" vertical="center" wrapText="1"/>
      <protection hidden="1"/>
    </xf>
    <xf numFmtId="0" fontId="24" fillId="0" borderId="2" xfId="0" applyFont="1" applyBorder="1" applyAlignment="1" applyProtection="1">
      <alignment horizontal="center" vertical="center" wrapText="1"/>
      <protection hidden="1"/>
    </xf>
    <xf numFmtId="49" fontId="10" fillId="11" borderId="6" xfId="1" applyNumberFormat="1" applyFont="1" applyFill="1" applyBorder="1" applyAlignment="1" applyProtection="1">
      <alignment horizontal="center" vertical="center" wrapText="1"/>
      <protection hidden="1"/>
    </xf>
    <xf numFmtId="0" fontId="8" fillId="0" borderId="4" xfId="0" applyFont="1" applyBorder="1" applyAlignment="1" applyProtection="1">
      <alignment horizontal="center"/>
      <protection hidden="1"/>
    </xf>
    <xf numFmtId="0" fontId="8" fillId="0" borderId="0" xfId="0" applyFont="1" applyAlignment="1" applyProtection="1">
      <alignment horizontal="center" vertical="center"/>
      <protection hidden="1"/>
    </xf>
    <xf numFmtId="0" fontId="10" fillId="11" borderId="1" xfId="0" applyFont="1" applyFill="1" applyBorder="1" applyAlignment="1" applyProtection="1">
      <alignment horizontal="center"/>
      <protection locked="0"/>
    </xf>
    <xf numFmtId="0" fontId="10" fillId="11" borderId="3" xfId="0" applyFont="1" applyFill="1" applyBorder="1" applyAlignment="1" applyProtection="1">
      <alignment horizontal="center"/>
      <protection locked="0"/>
    </xf>
    <xf numFmtId="0" fontId="10" fillId="11" borderId="49" xfId="0" applyFont="1" applyFill="1" applyBorder="1" applyAlignment="1" applyProtection="1">
      <alignment horizontal="center"/>
      <protection locked="0"/>
    </xf>
    <xf numFmtId="0" fontId="7" fillId="11" borderId="2" xfId="0" applyFont="1" applyFill="1" applyBorder="1" applyAlignment="1" applyProtection="1">
      <alignment horizontal="left" vertical="center"/>
      <protection locked="0"/>
    </xf>
    <xf numFmtId="0" fontId="7" fillId="11" borderId="6" xfId="0" applyFont="1" applyFill="1" applyBorder="1" applyAlignment="1" applyProtection="1">
      <alignment horizontal="left" vertical="center"/>
      <protection locked="0"/>
    </xf>
    <xf numFmtId="0" fontId="7" fillId="11" borderId="44" xfId="0" applyFont="1" applyFill="1" applyBorder="1" applyAlignment="1" applyProtection="1">
      <alignment horizontal="left" vertical="center"/>
      <protection locked="0"/>
    </xf>
    <xf numFmtId="0" fontId="54" fillId="0" borderId="2" xfId="15"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2"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0" fontId="7" fillId="11" borderId="58" xfId="0" applyFont="1" applyFill="1" applyBorder="1" applyAlignment="1" applyProtection="1">
      <alignment horizontal="center" vertical="center"/>
      <protection locked="0"/>
    </xf>
    <xf numFmtId="0" fontId="7" fillId="11" borderId="49" xfId="0" applyFont="1" applyFill="1" applyBorder="1" applyAlignment="1" applyProtection="1">
      <alignment horizontal="center" vertical="center"/>
      <protection locked="0"/>
    </xf>
    <xf numFmtId="0" fontId="7" fillId="11" borderId="2" xfId="0" applyFont="1" applyFill="1" applyBorder="1" applyAlignment="1" applyProtection="1">
      <alignment horizontal="center" vertical="center"/>
      <protection locked="0"/>
    </xf>
    <xf numFmtId="0" fontId="7" fillId="0" borderId="6" xfId="0" applyFont="1" applyBorder="1" applyAlignment="1" applyProtection="1">
      <alignment horizontal="center" vertical="center"/>
      <protection hidden="1"/>
    </xf>
    <xf numFmtId="0" fontId="0" fillId="0" borderId="12"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55"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7" fillId="0" borderId="0" xfId="0" applyFont="1" applyAlignment="1" applyProtection="1">
      <alignment horizontal="center" vertical="center" wrapText="1"/>
      <protection hidden="1"/>
    </xf>
    <xf numFmtId="0" fontId="54" fillId="11" borderId="1" xfId="15" applyFill="1" applyBorder="1" applyAlignment="1" applyProtection="1">
      <alignment horizontal="left" vertical="top"/>
      <protection locked="0"/>
    </xf>
    <xf numFmtId="0" fontId="7" fillId="0" borderId="0" xfId="0" applyFont="1" applyAlignment="1" applyProtection="1">
      <alignment horizontal="right" wrapText="1"/>
      <protection hidden="1"/>
    </xf>
    <xf numFmtId="0" fontId="7" fillId="0" borderId="8" xfId="0" applyFont="1" applyBorder="1" applyAlignment="1" applyProtection="1">
      <alignment horizontal="right" wrapText="1"/>
      <protection hidden="1"/>
    </xf>
    <xf numFmtId="0" fontId="7" fillId="0" borderId="7" xfId="0" applyFont="1" applyBorder="1" applyAlignment="1" applyProtection="1">
      <alignment horizontal="right" vertical="center" wrapText="1"/>
      <protection locked="0"/>
    </xf>
    <xf numFmtId="0" fontId="7" fillId="0" borderId="6" xfId="0" applyFont="1" applyBorder="1" applyAlignment="1" applyProtection="1">
      <alignment horizontal="right" vertical="center" wrapText="1"/>
      <protection locked="0"/>
    </xf>
    <xf numFmtId="0" fontId="6" fillId="0" borderId="4" xfId="0" applyFont="1" applyBorder="1" applyAlignment="1" applyProtection="1">
      <alignment horizontal="left"/>
      <protection hidden="1"/>
    </xf>
    <xf numFmtId="0" fontId="7" fillId="11" borderId="18" xfId="0" applyFont="1" applyFill="1" applyBorder="1" applyAlignment="1" applyProtection="1">
      <alignment horizontal="left" vertical="center"/>
      <protection locked="0"/>
    </xf>
    <xf numFmtId="0" fontId="7" fillId="11" borderId="19" xfId="0" applyFont="1" applyFill="1" applyBorder="1" applyAlignment="1" applyProtection="1">
      <alignment horizontal="left" vertical="center"/>
      <protection locked="0"/>
    </xf>
    <xf numFmtId="0" fontId="18" fillId="0" borderId="12" xfId="0" applyFont="1" applyBorder="1" applyAlignment="1" applyProtection="1">
      <alignment horizontal="left" vertical="top" wrapText="1"/>
      <protection hidden="1"/>
    </xf>
    <xf numFmtId="0" fontId="18" fillId="0" borderId="10" xfId="0" applyFont="1" applyBorder="1" applyAlignment="1" applyProtection="1">
      <alignment horizontal="left" vertical="top" wrapText="1"/>
      <protection hidden="1"/>
    </xf>
    <xf numFmtId="0" fontId="18" fillId="0" borderId="11" xfId="0" applyFont="1" applyBorder="1" applyAlignment="1" applyProtection="1">
      <alignment horizontal="left" vertical="top" wrapText="1"/>
      <protection hidden="1"/>
    </xf>
    <xf numFmtId="0" fontId="18" fillId="0" borderId="5" xfId="0" applyFont="1" applyBorder="1" applyAlignment="1" applyProtection="1">
      <alignment horizontal="left" vertical="top" wrapText="1"/>
      <protection hidden="1"/>
    </xf>
    <xf numFmtId="0" fontId="18" fillId="0" borderId="4" xfId="0" applyFont="1" applyBorder="1" applyAlignment="1" applyProtection="1">
      <alignment horizontal="left" vertical="top" wrapText="1"/>
      <protection hidden="1"/>
    </xf>
    <xf numFmtId="0" fontId="18" fillId="0" borderId="14" xfId="0" applyFont="1" applyBorder="1" applyAlignment="1" applyProtection="1">
      <alignment horizontal="left" vertical="top" wrapText="1"/>
      <protection hidden="1"/>
    </xf>
    <xf numFmtId="0" fontId="6" fillId="0" borderId="8" xfId="0" applyFont="1" applyBorder="1" applyAlignment="1" applyProtection="1">
      <alignment horizontal="left" vertical="center"/>
      <protection hidden="1"/>
    </xf>
    <xf numFmtId="0" fontId="13" fillId="0" borderId="0" xfId="0" applyFont="1" applyAlignment="1" applyProtection="1">
      <alignment horizontal="left" vertical="center" wrapText="1"/>
      <protection hidden="1"/>
    </xf>
    <xf numFmtId="0" fontId="13" fillId="0" borderId="0" xfId="0" applyFont="1" applyAlignment="1" applyProtection="1">
      <alignment horizontal="left" vertical="top" wrapText="1"/>
      <protection hidden="1"/>
    </xf>
    <xf numFmtId="0" fontId="0" fillId="11" borderId="6" xfId="0" applyFill="1" applyBorder="1" applyAlignment="1" applyProtection="1">
      <alignment horizontal="center"/>
      <protection locked="0"/>
    </xf>
    <xf numFmtId="0" fontId="0" fillId="11" borderId="44" xfId="0" applyFill="1" applyBorder="1" applyAlignment="1" applyProtection="1">
      <alignment horizontal="center"/>
      <protection locked="0"/>
    </xf>
    <xf numFmtId="0" fontId="0" fillId="0" borderId="7" xfId="0" applyBorder="1" applyAlignment="1" applyProtection="1">
      <alignment horizontal="left" vertical="center" wrapText="1"/>
      <protection locked="0"/>
    </xf>
    <xf numFmtId="165" fontId="7" fillId="11" borderId="6" xfId="0" applyNumberFormat="1" applyFont="1" applyFill="1" applyBorder="1" applyAlignment="1" applyProtection="1">
      <alignment horizontal="center"/>
      <protection locked="0"/>
    </xf>
    <xf numFmtId="0" fontId="7" fillId="0" borderId="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3" fontId="7" fillId="11" borderId="5" xfId="0" applyNumberFormat="1" applyFont="1" applyFill="1" applyBorder="1" applyAlignment="1" applyProtection="1">
      <alignment horizontal="left" vertical="center"/>
      <protection locked="0"/>
    </xf>
    <xf numFmtId="3" fontId="7" fillId="11" borderId="4" xfId="0" applyNumberFormat="1" applyFont="1" applyFill="1" applyBorder="1" applyAlignment="1" applyProtection="1">
      <alignment horizontal="left" vertical="center"/>
      <protection locked="0"/>
    </xf>
    <xf numFmtId="0" fontId="18" fillId="0" borderId="6" xfId="0" applyFont="1" applyBorder="1" applyAlignment="1" applyProtection="1">
      <alignment horizontal="center" vertical="top" wrapText="1"/>
      <protection locked="0"/>
    </xf>
    <xf numFmtId="0" fontId="18" fillId="0" borderId="44" xfId="0" applyFont="1" applyBorder="1" applyAlignment="1" applyProtection="1">
      <alignment horizontal="center" vertical="top" wrapText="1"/>
      <protection locked="0"/>
    </xf>
    <xf numFmtId="0" fontId="13" fillId="0" borderId="16" xfId="0" applyFont="1" applyBorder="1" applyAlignment="1" applyProtection="1">
      <alignment horizontal="center"/>
      <protection hidden="1"/>
    </xf>
    <xf numFmtId="0" fontId="13" fillId="0" borderId="20" xfId="0" applyFont="1" applyBorder="1" applyAlignment="1" applyProtection="1">
      <alignment horizontal="center"/>
      <protection hidden="1"/>
    </xf>
    <xf numFmtId="0" fontId="14" fillId="0" borderId="12" xfId="0" applyFont="1" applyBorder="1" applyAlignment="1" applyProtection="1">
      <alignment horizontal="left" vertical="center"/>
      <protection hidden="1"/>
    </xf>
    <xf numFmtId="0" fontId="14" fillId="0" borderId="10" xfId="0" applyFont="1" applyBorder="1" applyAlignment="1" applyProtection="1">
      <alignment horizontal="left" vertical="center"/>
      <protection hidden="1"/>
    </xf>
    <xf numFmtId="0" fontId="6" fillId="0" borderId="0" xfId="0" applyFont="1" applyBorder="1" applyAlignment="1" applyProtection="1">
      <alignment horizontal="left" vertical="center" wrapText="1"/>
      <protection hidden="1"/>
    </xf>
    <xf numFmtId="0" fontId="7" fillId="0" borderId="10" xfId="0" applyFont="1" applyBorder="1" applyAlignment="1" applyProtection="1">
      <alignment horizontal="center"/>
      <protection hidden="1"/>
    </xf>
    <xf numFmtId="0" fontId="7" fillId="0" borderId="55" xfId="0" applyFont="1" applyBorder="1" applyAlignment="1" applyProtection="1">
      <alignment horizontal="center"/>
      <protection hidden="1"/>
    </xf>
    <xf numFmtId="49" fontId="27" fillId="0" borderId="0" xfId="2" applyNumberFormat="1" applyFont="1" applyFill="1" applyBorder="1" applyAlignment="1" applyProtection="1">
      <alignment horizontal="center" vertical="center"/>
      <protection locked="0"/>
    </xf>
    <xf numFmtId="0" fontId="9" fillId="0" borderId="0" xfId="2" applyFont="1" applyFill="1" applyBorder="1" applyAlignment="1">
      <alignment horizontal="center" vertical="center"/>
    </xf>
    <xf numFmtId="49" fontId="9" fillId="11" borderId="30" xfId="2" applyNumberFormat="1" applyFont="1" applyFill="1" applyBorder="1" applyAlignment="1" applyProtection="1">
      <alignment horizontal="center" wrapText="1"/>
      <protection locked="0"/>
    </xf>
    <xf numFmtId="49" fontId="9" fillId="11" borderId="0" xfId="2" applyNumberFormat="1" applyFont="1" applyFill="1" applyBorder="1" applyAlignment="1" applyProtection="1">
      <alignment horizontal="center" wrapText="1"/>
      <protection locked="0"/>
    </xf>
    <xf numFmtId="49" fontId="8" fillId="0" borderId="28" xfId="2" applyNumberFormat="1" applyFont="1" applyFill="1" applyBorder="1" applyAlignment="1" applyProtection="1">
      <alignment horizontal="center" vertical="center"/>
    </xf>
    <xf numFmtId="49" fontId="8" fillId="0" borderId="29" xfId="2" applyNumberFormat="1" applyFont="1" applyFill="1" applyBorder="1" applyAlignment="1" applyProtection="1">
      <alignment horizontal="center" vertical="center"/>
    </xf>
    <xf numFmtId="0" fontId="6" fillId="11" borderId="6" xfId="0" applyFont="1" applyFill="1" applyBorder="1" applyAlignment="1" applyProtection="1">
      <alignment horizontal="center" vertical="center"/>
      <protection locked="0"/>
    </xf>
    <xf numFmtId="0" fontId="6" fillId="11" borderId="44" xfId="0" applyFont="1" applyFill="1" applyBorder="1" applyAlignment="1" applyProtection="1">
      <alignment horizontal="center" vertical="center"/>
      <protection locked="0"/>
    </xf>
    <xf numFmtId="0" fontId="6" fillId="0" borderId="0" xfId="0" applyFont="1" applyBorder="1" applyAlignment="1" applyProtection="1">
      <alignment horizontal="left"/>
      <protection hidden="1"/>
    </xf>
    <xf numFmtId="0" fontId="14" fillId="0" borderId="1" xfId="0" applyFont="1" applyBorder="1" applyAlignment="1" applyProtection="1">
      <alignment horizontal="center" wrapText="1"/>
      <protection hidden="1"/>
    </xf>
    <xf numFmtId="0" fontId="14" fillId="0" borderId="2" xfId="0" applyFont="1" applyBorder="1" applyAlignment="1" applyProtection="1">
      <alignment horizontal="center" wrapText="1"/>
      <protection hidden="1"/>
    </xf>
    <xf numFmtId="0" fontId="14" fillId="11" borderId="13" xfId="0" applyFont="1" applyFill="1" applyBorder="1" applyAlignment="1" applyProtection="1">
      <alignment horizontal="center" wrapText="1"/>
      <protection locked="0"/>
    </xf>
    <xf numFmtId="0" fontId="14" fillId="11" borderId="7" xfId="0" applyFont="1" applyFill="1" applyBorder="1" applyAlignment="1" applyProtection="1">
      <alignment horizontal="center" wrapText="1"/>
      <protection locked="0"/>
    </xf>
    <xf numFmtId="0" fontId="0" fillId="0" borderId="7"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7"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13" fillId="0" borderId="12" xfId="0" applyFont="1" applyBorder="1" applyAlignment="1" applyProtection="1">
      <alignment horizontal="left" vertical="center"/>
      <protection hidden="1"/>
    </xf>
    <xf numFmtId="0" fontId="13" fillId="0" borderId="10" xfId="0" applyFont="1" applyBorder="1" applyAlignment="1" applyProtection="1">
      <alignment horizontal="left" vertical="center"/>
      <protection hidden="1"/>
    </xf>
    <xf numFmtId="0" fontId="13" fillId="0" borderId="55" xfId="0" applyFont="1" applyBorder="1" applyAlignment="1" applyProtection="1">
      <alignment horizontal="left" vertical="center"/>
      <protection hidden="1"/>
    </xf>
    <xf numFmtId="0" fontId="7" fillId="0" borderId="8" xfId="0" applyFont="1" applyBorder="1" applyAlignment="1" applyProtection="1">
      <alignment wrapText="1"/>
      <protection hidden="1"/>
    </xf>
    <xf numFmtId="0" fontId="7" fillId="11" borderId="12" xfId="0" applyFont="1" applyFill="1" applyBorder="1" applyAlignment="1" applyProtection="1">
      <alignment horizontal="center" vertical="center"/>
      <protection locked="0"/>
    </xf>
    <xf numFmtId="0" fontId="7" fillId="11" borderId="10" xfId="0" applyFont="1" applyFill="1" applyBorder="1" applyAlignment="1" applyProtection="1">
      <alignment horizontal="center" vertical="center"/>
      <protection locked="0"/>
    </xf>
    <xf numFmtId="0" fontId="7" fillId="11" borderId="5" xfId="0" applyFont="1" applyFill="1" applyBorder="1" applyAlignment="1" applyProtection="1">
      <alignment horizontal="center" vertical="center"/>
      <protection locked="0"/>
    </xf>
    <xf numFmtId="0" fontId="7" fillId="11" borderId="4" xfId="0" applyFont="1" applyFill="1" applyBorder="1" applyAlignment="1" applyProtection="1">
      <alignment horizontal="center" vertical="center"/>
      <protection locked="0"/>
    </xf>
    <xf numFmtId="0" fontId="7" fillId="0" borderId="7" xfId="0" applyFont="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166" fontId="6" fillId="11" borderId="0" xfId="0" applyNumberFormat="1" applyFont="1" applyFill="1" applyBorder="1" applyAlignment="1" applyProtection="1">
      <alignment horizontal="center" vertical="center"/>
      <protection locked="0"/>
    </xf>
    <xf numFmtId="0" fontId="6" fillId="11" borderId="24" xfId="0" applyFont="1" applyFill="1" applyBorder="1" applyAlignment="1" applyProtection="1">
      <alignment horizontal="center" vertical="center" wrapText="1"/>
      <protection locked="0"/>
    </xf>
    <xf numFmtId="0" fontId="6" fillId="11" borderId="3" xfId="0" applyFont="1" applyFill="1" applyBorder="1" applyAlignment="1" applyProtection="1">
      <alignment horizontal="center" vertical="center" wrapText="1"/>
      <protection locked="0"/>
    </xf>
    <xf numFmtId="0" fontId="6" fillId="11" borderId="49"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left" vertical="top"/>
      <protection locked="0"/>
    </xf>
    <xf numFmtId="0" fontId="0" fillId="4" borderId="3" xfId="0" applyFill="1" applyBorder="1" applyAlignment="1" applyProtection="1">
      <alignment horizontal="left" vertical="top"/>
      <protection locked="0"/>
    </xf>
    <xf numFmtId="0" fontId="0" fillId="4" borderId="49" xfId="0" applyFill="1" applyBorder="1" applyAlignment="1" applyProtection="1">
      <alignment horizontal="left" vertical="top"/>
      <protection locked="0"/>
    </xf>
    <xf numFmtId="0" fontId="14" fillId="0" borderId="0" xfId="0" applyFont="1" applyAlignment="1" applyProtection="1">
      <alignment horizontal="left"/>
      <protection locked="0"/>
    </xf>
    <xf numFmtId="0" fontId="7" fillId="0" borderId="1" xfId="0" applyFont="1" applyBorder="1" applyAlignment="1" applyProtection="1">
      <alignment horizontal="left" vertical="center"/>
      <protection hidden="1"/>
    </xf>
    <xf numFmtId="0" fontId="7" fillId="0" borderId="3" xfId="0" applyFont="1" applyBorder="1" applyAlignment="1" applyProtection="1">
      <alignment horizontal="left" vertical="center"/>
      <protection hidden="1"/>
    </xf>
    <xf numFmtId="0" fontId="7" fillId="0" borderId="23" xfId="0" applyFont="1" applyBorder="1" applyAlignment="1" applyProtection="1">
      <alignment horizontal="left" vertical="center"/>
      <protection hidden="1"/>
    </xf>
    <xf numFmtId="0" fontId="0" fillId="0" borderId="0" xfId="0" applyAlignment="1" applyProtection="1">
      <alignment horizontal="left"/>
      <protection hidden="1"/>
    </xf>
    <xf numFmtId="0" fontId="0" fillId="0" borderId="0" xfId="0" applyBorder="1" applyAlignment="1" applyProtection="1">
      <alignment horizontal="left"/>
      <protection hidden="1"/>
    </xf>
    <xf numFmtId="0" fontId="7" fillId="4" borderId="55" xfId="2" applyFont="1" applyFill="1" applyBorder="1" applyAlignment="1" applyProtection="1">
      <alignment horizontal="center" vertical="center" wrapText="1" readingOrder="1"/>
      <protection locked="0"/>
    </xf>
    <xf numFmtId="0" fontId="7" fillId="0" borderId="55" xfId="2" applyFont="1" applyBorder="1" applyAlignment="1" applyProtection="1">
      <alignment horizontal="center" vertical="center" wrapText="1" readingOrder="1"/>
      <protection hidden="1"/>
    </xf>
    <xf numFmtId="0" fontId="7" fillId="0" borderId="0" xfId="2" applyFont="1" applyBorder="1" applyAlignment="1" applyProtection="1">
      <alignment horizontal="center" vertical="center" wrapText="1" readingOrder="1"/>
      <protection hidden="1"/>
    </xf>
    <xf numFmtId="0" fontId="7" fillId="11" borderId="55" xfId="2" applyFont="1" applyFill="1" applyBorder="1" applyAlignment="1" applyProtection="1">
      <alignment horizontal="center" vertical="center" wrapText="1" readingOrder="1"/>
      <protection locked="0"/>
    </xf>
    <xf numFmtId="0" fontId="7" fillId="11" borderId="0" xfId="2" applyFont="1" applyFill="1" applyBorder="1" applyAlignment="1" applyProtection="1">
      <alignment horizontal="center" vertical="center" wrapText="1" readingOrder="1"/>
      <protection locked="0"/>
    </xf>
    <xf numFmtId="0" fontId="7" fillId="0" borderId="49" xfId="2" applyFont="1" applyBorder="1" applyAlignment="1" applyProtection="1">
      <alignment horizontal="center" vertical="center" wrapText="1" readingOrder="1"/>
      <protection hidden="1"/>
    </xf>
    <xf numFmtId="0" fontId="7" fillId="0" borderId="51" xfId="0" applyFont="1" applyBorder="1" applyAlignment="1" applyProtection="1">
      <alignment horizontal="center"/>
      <protection hidden="1"/>
    </xf>
    <xf numFmtId="0" fontId="7" fillId="0" borderId="54" xfId="0" applyFont="1" applyBorder="1" applyAlignment="1" applyProtection="1">
      <alignment horizontal="center"/>
      <protection hidden="1"/>
    </xf>
    <xf numFmtId="0" fontId="7" fillId="11" borderId="5" xfId="0" applyFont="1" applyFill="1" applyBorder="1" applyAlignment="1" applyProtection="1">
      <alignment horizontal="center"/>
      <protection hidden="1"/>
    </xf>
    <xf numFmtId="0" fontId="7" fillId="11" borderId="4" xfId="0" applyFont="1" applyFill="1" applyBorder="1" applyAlignment="1" applyProtection="1">
      <alignment horizontal="center"/>
      <protection hidden="1"/>
    </xf>
    <xf numFmtId="0" fontId="7" fillId="11" borderId="14" xfId="0" applyFont="1" applyFill="1" applyBorder="1" applyAlignment="1" applyProtection="1">
      <alignment horizontal="center"/>
      <protection hidden="1"/>
    </xf>
    <xf numFmtId="0" fontId="7" fillId="0" borderId="44" xfId="0" applyFont="1" applyBorder="1" applyAlignment="1" applyProtection="1">
      <alignment horizontal="left" vertical="center" wrapText="1"/>
      <protection hidden="1"/>
    </xf>
    <xf numFmtId="0" fontId="7" fillId="0" borderId="44" xfId="0" applyFont="1" applyBorder="1" applyAlignment="1" applyProtection="1">
      <alignment horizontal="left" vertical="center" wrapText="1" readingOrder="1"/>
      <protection hidden="1"/>
    </xf>
    <xf numFmtId="0" fontId="7" fillId="0" borderId="44" xfId="2" applyFont="1" applyBorder="1" applyAlignment="1" applyProtection="1">
      <alignment horizontal="left" vertical="center" wrapText="1" readingOrder="1"/>
      <protection hidden="1"/>
    </xf>
    <xf numFmtId="49" fontId="7" fillId="0" borderId="30" xfId="2" applyNumberFormat="1" applyFont="1" applyFill="1" applyBorder="1" applyAlignment="1" applyProtection="1">
      <alignment horizontal="left" vertical="top" wrapText="1"/>
      <protection locked="0"/>
    </xf>
    <xf numFmtId="49" fontId="7" fillId="0" borderId="0" xfId="2" applyNumberFormat="1" applyFont="1" applyFill="1" applyBorder="1" applyAlignment="1" applyProtection="1">
      <alignment horizontal="left" vertical="top" wrapText="1"/>
      <protection locked="0"/>
    </xf>
    <xf numFmtId="0" fontId="4" fillId="0" borderId="0" xfId="8" applyFont="1" applyFill="1" applyBorder="1" applyAlignment="1">
      <alignment horizontal="center"/>
    </xf>
    <xf numFmtId="0" fontId="40" fillId="0" borderId="0" xfId="2" applyFont="1" applyFill="1" applyBorder="1" applyAlignment="1" applyProtection="1">
      <alignment horizontal="center"/>
      <protection locked="0"/>
    </xf>
    <xf numFmtId="0" fontId="41" fillId="0" borderId="0" xfId="2" applyFont="1" applyFill="1" applyBorder="1" applyAlignment="1" applyProtection="1">
      <alignment horizontal="center" wrapText="1"/>
      <protection hidden="1"/>
    </xf>
    <xf numFmtId="49" fontId="45" fillId="0" borderId="0" xfId="8" applyNumberFormat="1" applyFont="1" applyFill="1" applyBorder="1" applyAlignment="1">
      <alignment horizontal="center" vertical="center"/>
    </xf>
    <xf numFmtId="0" fontId="41" fillId="0" borderId="0" xfId="8" applyFont="1" applyFill="1"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vertical="center" wrapText="1"/>
    </xf>
    <xf numFmtId="0" fontId="7" fillId="0" borderId="42" xfId="0" applyFont="1" applyBorder="1" applyAlignment="1">
      <alignment horizontal="left"/>
    </xf>
    <xf numFmtId="0" fontId="7" fillId="0" borderId="2" xfId="0" applyFont="1" applyBorder="1" applyAlignment="1">
      <alignment horizontal="left"/>
    </xf>
    <xf numFmtId="0" fontId="0" fillId="0" borderId="0" xfId="0" applyAlignment="1">
      <alignment horizontal="center"/>
    </xf>
    <xf numFmtId="3" fontId="0" fillId="11" borderId="42" xfId="0" applyNumberFormat="1" applyFill="1" applyBorder="1" applyAlignment="1">
      <alignment horizontal="center"/>
    </xf>
    <xf numFmtId="3" fontId="0" fillId="11" borderId="49" xfId="0" applyNumberFormat="1" applyFill="1" applyBorder="1" applyAlignment="1">
      <alignment horizontal="center"/>
    </xf>
    <xf numFmtId="3" fontId="0" fillId="11" borderId="43" xfId="0" applyNumberFormat="1" applyFill="1" applyBorder="1" applyAlignment="1">
      <alignment horizontal="center"/>
    </xf>
    <xf numFmtId="10" fontId="7" fillId="13" borderId="56" xfId="5" applyNumberFormat="1" applyFont="1" applyFill="1" applyBorder="1" applyAlignment="1" applyProtection="1">
      <alignment horizontal="center" vertical="center"/>
      <protection locked="0"/>
    </xf>
    <xf numFmtId="10" fontId="7" fillId="13" borderId="57" xfId="5" applyNumberFormat="1" applyFont="1" applyFill="1" applyBorder="1" applyAlignment="1" applyProtection="1">
      <alignment horizontal="center" vertical="center"/>
      <protection locked="0"/>
    </xf>
    <xf numFmtId="10" fontId="11" fillId="4" borderId="56" xfId="2" applyNumberFormat="1" applyFont="1" applyFill="1" applyBorder="1" applyAlignment="1" applyProtection="1">
      <alignment horizontal="center" vertical="center"/>
      <protection locked="0"/>
    </xf>
    <xf numFmtId="10" fontId="11" fillId="4" borderId="57" xfId="2" applyNumberFormat="1" applyFont="1" applyFill="1" applyBorder="1" applyAlignment="1" applyProtection="1">
      <alignment horizontal="center" vertical="center"/>
      <protection locked="0"/>
    </xf>
    <xf numFmtId="1" fontId="13" fillId="10" borderId="47" xfId="2" applyNumberFormat="1" applyFont="1" applyFill="1" applyBorder="1" applyAlignment="1" applyProtection="1">
      <alignment horizontal="center" vertical="center"/>
      <protection locked="0"/>
    </xf>
    <xf numFmtId="0" fontId="13" fillId="8" borderId="47" xfId="2" applyFont="1" applyFill="1" applyBorder="1" applyAlignment="1" applyProtection="1">
      <alignment horizontal="center" vertical="center"/>
      <protection hidden="1"/>
    </xf>
    <xf numFmtId="0" fontId="19" fillId="8" borderId="47" xfId="2" applyFont="1" applyFill="1" applyBorder="1" applyAlignment="1" applyProtection="1">
      <alignment horizontal="right" vertical="center"/>
      <protection hidden="1"/>
    </xf>
  </cellXfs>
  <cellStyles count="16">
    <cellStyle name="Comma" xfId="1" builtinId="3"/>
    <cellStyle name="Comma 2" xfId="3" xr:uid="{00000000-0005-0000-0000-000001000000}"/>
    <cellStyle name="Comma 2 2" xfId="10" xr:uid="{00000000-0005-0000-0000-000001000000}"/>
    <cellStyle name="Comma 3" xfId="9" xr:uid="{00000000-0005-0000-0000-000035000000}"/>
    <cellStyle name="Currency" xfId="4" builtinId="4"/>
    <cellStyle name="Currency 2" xfId="11" xr:uid="{00000000-0005-0000-0000-000037000000}"/>
    <cellStyle name="Hyperlink" xfId="15" builtinId="8"/>
    <cellStyle name="Neutral 2" xfId="6" xr:uid="{00000000-0005-0000-0000-000004000000}"/>
    <cellStyle name="Normal" xfId="0" builtinId="0"/>
    <cellStyle name="Normal 2" xfId="2" xr:uid="{00000000-0005-0000-0000-000006000000}"/>
    <cellStyle name="Normal 3" xfId="7" xr:uid="{00000000-0005-0000-0000-000007000000}"/>
    <cellStyle name="Normal 3 2" xfId="8" xr:uid="{00000000-0005-0000-0000-000008000000}"/>
    <cellStyle name="Normal 3 2 2" xfId="14" xr:uid="{00000000-0005-0000-0000-000008000000}"/>
    <cellStyle name="Normal 3 3" xfId="13" xr:uid="{00000000-0005-0000-0000-000007000000}"/>
    <cellStyle name="Percent" xfId="5" builtinId="5"/>
    <cellStyle name="Percent 2" xfId="12" xr:uid="{00000000-0005-0000-0000-00003A000000}"/>
  </cellStyles>
  <dxfs count="28">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rgb="FFFFFFCC"/>
        </patternFill>
      </fill>
    </dxf>
    <dxf>
      <font>
        <strike val="0"/>
        <color rgb="FFFF0000"/>
      </font>
      <fill>
        <patternFill patternType="none">
          <bgColor auto="1"/>
        </patternFill>
      </fill>
    </dxf>
    <dxf>
      <font>
        <strike val="0"/>
        <color rgb="FFFF0000"/>
      </font>
      <fill>
        <patternFill>
          <bgColor theme="0"/>
        </patternFill>
      </fill>
    </dxf>
    <dxf>
      <fill>
        <patternFill>
          <bgColor rgb="FFFFFFCC"/>
        </patternFill>
      </fill>
    </dxf>
    <dxf>
      <fill>
        <patternFill>
          <bgColor rgb="FFFFFFCC"/>
        </patternFill>
      </fill>
    </dxf>
    <dxf>
      <fill>
        <patternFill>
          <bgColor rgb="FFFFFFCC"/>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rgb="FFFFFFCC"/>
        </patternFill>
      </fill>
    </dxf>
    <dxf>
      <font>
        <strike val="0"/>
        <color rgb="FFFFFFCC"/>
      </font>
    </dxf>
    <dxf>
      <font>
        <strike val="0"/>
        <color theme="0"/>
      </font>
    </dxf>
    <dxf>
      <font>
        <strike val="0"/>
      </font>
      <fill>
        <patternFill>
          <bgColor rgb="FFFFFFFF"/>
        </patternFill>
      </fill>
    </dxf>
    <dxf>
      <fill>
        <patternFill>
          <bgColor rgb="FFFFFFFF"/>
        </patternFill>
      </fill>
    </dxf>
    <dxf>
      <font>
        <strike val="0"/>
        <color theme="0"/>
      </font>
    </dxf>
    <dxf>
      <font>
        <strike val="0"/>
        <color theme="0"/>
      </font>
    </dxf>
    <dxf>
      <font>
        <strike val="0"/>
        <color theme="0"/>
      </font>
    </dxf>
    <dxf>
      <font>
        <color rgb="FFFFFFCC"/>
      </font>
    </dxf>
    <dxf>
      <font>
        <strike/>
        <color rgb="FFFFFFCC"/>
      </font>
      <numFmt numFmtId="168" formatCode="[$-809]dd\ mmmm\ yyyy;@"/>
    </dxf>
  </dxfs>
  <tableStyles count="0" defaultTableStyle="TableStyleMedium9" defaultPivotStyle="PivotStyleLight16"/>
  <colors>
    <mruColors>
      <color rgb="FF080808"/>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388775</xdr:colOff>
      <xdr:row>0</xdr:row>
      <xdr:rowOff>132183</xdr:rowOff>
    </xdr:from>
    <xdr:to>
      <xdr:col>6</xdr:col>
      <xdr:colOff>1056498</xdr:colOff>
      <xdr:row>4</xdr:row>
      <xdr:rowOff>276423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278224" y="132183"/>
          <a:ext cx="4850947" cy="12017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228600</xdr:colOff>
          <xdr:row>44</xdr:row>
          <xdr:rowOff>65314</xdr:rowOff>
        </xdr:from>
        <xdr:to>
          <xdr:col>3</xdr:col>
          <xdr:colOff>609600</xdr:colOff>
          <xdr:row>44</xdr:row>
          <xdr:rowOff>239486</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707571</xdr:colOff>
          <xdr:row>44</xdr:row>
          <xdr:rowOff>87086</xdr:rowOff>
        </xdr:from>
        <xdr:to>
          <xdr:col>3</xdr:col>
          <xdr:colOff>1028700</xdr:colOff>
          <xdr:row>44</xdr:row>
          <xdr:rowOff>217714</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44</xdr:row>
          <xdr:rowOff>76200</xdr:rowOff>
        </xdr:from>
        <xdr:to>
          <xdr:col>4</xdr:col>
          <xdr:colOff>495300</xdr:colOff>
          <xdr:row>44</xdr:row>
          <xdr:rowOff>239486</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593271</xdr:colOff>
          <xdr:row>44</xdr:row>
          <xdr:rowOff>97971</xdr:rowOff>
        </xdr:from>
        <xdr:to>
          <xdr:col>4</xdr:col>
          <xdr:colOff>914400</xdr:colOff>
          <xdr:row>44</xdr:row>
          <xdr:rowOff>217714</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44</xdr:row>
          <xdr:rowOff>65314</xdr:rowOff>
        </xdr:from>
        <xdr:to>
          <xdr:col>5</xdr:col>
          <xdr:colOff>446314</xdr:colOff>
          <xdr:row>44</xdr:row>
          <xdr:rowOff>239486</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544286</xdr:colOff>
          <xdr:row>44</xdr:row>
          <xdr:rowOff>87086</xdr:rowOff>
        </xdr:from>
        <xdr:to>
          <xdr:col>5</xdr:col>
          <xdr:colOff>865414</xdr:colOff>
          <xdr:row>44</xdr:row>
          <xdr:rowOff>217714</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468086</xdr:colOff>
          <xdr:row>39</xdr:row>
          <xdr:rowOff>48986</xdr:rowOff>
        </xdr:from>
        <xdr:to>
          <xdr:col>1</xdr:col>
          <xdr:colOff>903514</xdr:colOff>
          <xdr:row>39</xdr:row>
          <xdr:rowOff>217714</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1115786</xdr:colOff>
          <xdr:row>39</xdr:row>
          <xdr:rowOff>65314</xdr:rowOff>
        </xdr:from>
        <xdr:to>
          <xdr:col>1</xdr:col>
          <xdr:colOff>1371600</xdr:colOff>
          <xdr:row>39</xdr:row>
          <xdr:rowOff>190500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44</xdr:row>
          <xdr:rowOff>65314</xdr:rowOff>
        </xdr:from>
        <xdr:to>
          <xdr:col>2</xdr:col>
          <xdr:colOff>800100</xdr:colOff>
          <xdr:row>44</xdr:row>
          <xdr:rowOff>239486</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898071</xdr:colOff>
          <xdr:row>44</xdr:row>
          <xdr:rowOff>87086</xdr:rowOff>
        </xdr:from>
        <xdr:to>
          <xdr:col>2</xdr:col>
          <xdr:colOff>1219200</xdr:colOff>
          <xdr:row>44</xdr:row>
          <xdr:rowOff>217714</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50</xdr:row>
          <xdr:rowOff>0</xdr:rowOff>
        </xdr:from>
        <xdr:to>
          <xdr:col>1</xdr:col>
          <xdr:colOff>800100</xdr:colOff>
          <xdr:row>50</xdr:row>
          <xdr:rowOff>179614</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952500</xdr:colOff>
          <xdr:row>50</xdr:row>
          <xdr:rowOff>0</xdr:rowOff>
        </xdr:from>
        <xdr:to>
          <xdr:col>1</xdr:col>
          <xdr:colOff>1208314</xdr:colOff>
          <xdr:row>50</xdr:row>
          <xdr:rowOff>141514</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xdr:twoCellAnchor editAs="oneCell">
    <xdr:from>
      <xdr:col>2</xdr:col>
      <xdr:colOff>3449217</xdr:colOff>
      <xdr:row>0</xdr:row>
      <xdr:rowOff>15551</xdr:rowOff>
    </xdr:from>
    <xdr:to>
      <xdr:col>2</xdr:col>
      <xdr:colOff>4346511</xdr:colOff>
      <xdr:row>2</xdr:row>
      <xdr:rowOff>249090</xdr:rowOff>
    </xdr:to>
    <xdr:pic>
      <xdr:nvPicPr>
        <xdr:cNvPr id="20" name="Picture 19">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1"/>
        <a:stretch>
          <a:fillRect/>
        </a:stretch>
      </xdr:blipFill>
      <xdr:spPr>
        <a:xfrm>
          <a:off x="13572931" y="15551"/>
          <a:ext cx="897294" cy="8555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3162300</xdr:colOff>
          <xdr:row>4</xdr:row>
          <xdr:rowOff>48986</xdr:rowOff>
        </xdr:from>
        <xdr:to>
          <xdr:col>0</xdr:col>
          <xdr:colOff>3592286</xdr:colOff>
          <xdr:row>4</xdr:row>
          <xdr:rowOff>239486</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3592286</xdr:colOff>
          <xdr:row>4</xdr:row>
          <xdr:rowOff>21771</xdr:rowOff>
        </xdr:from>
        <xdr:to>
          <xdr:col>0</xdr:col>
          <xdr:colOff>3924300</xdr:colOff>
          <xdr:row>4</xdr:row>
          <xdr:rowOff>277586</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3162300</xdr:colOff>
          <xdr:row>4</xdr:row>
          <xdr:rowOff>48986</xdr:rowOff>
        </xdr:from>
        <xdr:to>
          <xdr:col>1</xdr:col>
          <xdr:colOff>3592286</xdr:colOff>
          <xdr:row>4</xdr:row>
          <xdr:rowOff>239486</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3592286</xdr:colOff>
          <xdr:row>4</xdr:row>
          <xdr:rowOff>21771</xdr:rowOff>
        </xdr:from>
        <xdr:to>
          <xdr:col>1</xdr:col>
          <xdr:colOff>3924300</xdr:colOff>
          <xdr:row>4</xdr:row>
          <xdr:rowOff>277586</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3162300</xdr:colOff>
          <xdr:row>4</xdr:row>
          <xdr:rowOff>48986</xdr:rowOff>
        </xdr:from>
        <xdr:to>
          <xdr:col>2</xdr:col>
          <xdr:colOff>3592286</xdr:colOff>
          <xdr:row>4</xdr:row>
          <xdr:rowOff>239486</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3592286</xdr:colOff>
          <xdr:row>4</xdr:row>
          <xdr:rowOff>21771</xdr:rowOff>
        </xdr:from>
        <xdr:to>
          <xdr:col>2</xdr:col>
          <xdr:colOff>3924300</xdr:colOff>
          <xdr:row>4</xdr:row>
          <xdr:rowOff>277586</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163285</xdr:colOff>
      <xdr:row>0</xdr:row>
      <xdr:rowOff>46653</xdr:rowOff>
    </xdr:from>
    <xdr:to>
      <xdr:col>2</xdr:col>
      <xdr:colOff>1215894</xdr:colOff>
      <xdr:row>6</xdr:row>
      <xdr:rowOff>77139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63285" y="46653"/>
          <a:ext cx="1052609" cy="9635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63"/>
  <sheetViews>
    <sheetView tabSelected="1" view="pageBreakPreview" topLeftCell="A151" zoomScale="70" zoomScaleNormal="100" zoomScaleSheetLayoutView="70" workbookViewId="0">
      <selection activeCell="B108" sqref="B108:K108"/>
    </sheetView>
  </sheetViews>
  <sheetFormatPr defaultColWidth="9.15234375" defaultRowHeight="12.45" x14ac:dyDescent="0.3"/>
  <cols>
    <col min="1" max="1" width="15" style="1" customWidth="1"/>
    <col min="2" max="2" width="11.69140625" style="1" customWidth="1"/>
    <col min="3" max="3" width="11.84375" style="1" customWidth="1"/>
    <col min="4" max="4" width="15.69140625" style="1" customWidth="1"/>
    <col min="5" max="5" width="18.07421875" style="1" customWidth="1"/>
    <col min="6" max="6" width="13.3828125" style="1" customWidth="1"/>
    <col min="7" max="7" width="16.23046875" style="1" customWidth="1"/>
    <col min="8" max="8" width="12.765625" style="1" customWidth="1"/>
    <col min="9" max="9" width="6.4609375" style="1" customWidth="1"/>
    <col min="10" max="10" width="6.15234375" style="1" customWidth="1"/>
    <col min="11" max="11" width="5.921875" style="1" customWidth="1"/>
    <col min="12" max="12" width="11.3046875" style="1" hidden="1" customWidth="1"/>
    <col min="13" max="13" width="19.3828125" style="1" hidden="1" customWidth="1"/>
    <col min="14" max="14" width="27.15234375" style="1" hidden="1" customWidth="1"/>
    <col min="15" max="15" width="23.3828125" style="1" hidden="1" customWidth="1"/>
    <col min="16" max="16" width="13" style="1" hidden="1" customWidth="1"/>
    <col min="17" max="17" width="15.15234375" style="1" hidden="1" customWidth="1"/>
    <col min="18" max="18" width="10.84375" style="1" hidden="1" customWidth="1"/>
    <col min="19" max="19" width="11.3046875" style="1" hidden="1" customWidth="1"/>
    <col min="20" max="20" width="9.15234375" style="1" hidden="1" customWidth="1"/>
    <col min="21" max="21" width="11.53515625" style="1" hidden="1" customWidth="1"/>
    <col min="22" max="29" width="9.15234375" style="1" hidden="1" customWidth="1"/>
    <col min="30" max="30" width="21.15234375" style="1" hidden="1" customWidth="1"/>
    <col min="31" max="31" width="12.53515625" style="1" hidden="1" customWidth="1"/>
    <col min="32" max="32" width="4.07421875" style="1" hidden="1" customWidth="1"/>
    <col min="33" max="43" width="9.15234375" style="1" customWidth="1"/>
    <col min="44" max="16384" width="9.15234375" style="1"/>
  </cols>
  <sheetData>
    <row r="1" spans="1:15" x14ac:dyDescent="0.3">
      <c r="A1" s="3"/>
      <c r="B1" s="3"/>
      <c r="C1" s="3"/>
      <c r="D1" s="3"/>
      <c r="E1" s="3"/>
      <c r="F1" s="3"/>
      <c r="G1" s="3"/>
      <c r="H1" s="3"/>
      <c r="I1" s="3"/>
      <c r="J1" s="3"/>
      <c r="K1" s="3"/>
    </row>
    <row r="2" spans="1:15" x14ac:dyDescent="0.3">
      <c r="A2" s="3"/>
      <c r="B2" s="3"/>
      <c r="C2" s="3"/>
      <c r="D2" s="3"/>
      <c r="E2" s="3"/>
      <c r="F2" s="3"/>
      <c r="G2" s="3"/>
      <c r="H2" s="3"/>
      <c r="I2" s="3"/>
      <c r="J2" s="3"/>
      <c r="K2" s="3"/>
    </row>
    <row r="3" spans="1:15" ht="29.25" customHeight="1" x14ac:dyDescent="0.3">
      <c r="A3" s="3"/>
      <c r="B3" s="3"/>
      <c r="C3" s="3"/>
      <c r="D3" s="3"/>
      <c r="E3" s="3"/>
      <c r="F3" s="3"/>
      <c r="G3" s="3"/>
      <c r="H3" s="3"/>
      <c r="I3" s="3"/>
      <c r="J3" s="3"/>
      <c r="K3" s="3"/>
    </row>
    <row r="4" spans="1:15" ht="29.25" customHeight="1" x14ac:dyDescent="0.3">
      <c r="A4" s="3"/>
      <c r="B4" s="3"/>
      <c r="C4" s="3"/>
      <c r="D4" s="3"/>
      <c r="E4" s="3"/>
      <c r="F4" s="3"/>
      <c r="G4" s="3"/>
      <c r="H4" s="3"/>
      <c r="I4" s="3"/>
      <c r="J4" s="3"/>
      <c r="K4" s="3"/>
    </row>
    <row r="5" spans="1:15" ht="29.25" customHeight="1" x14ac:dyDescent="0.3">
      <c r="A5" s="3"/>
      <c r="B5" s="3"/>
      <c r="C5" s="3"/>
      <c r="D5" s="3"/>
      <c r="E5" s="3"/>
      <c r="F5" s="3"/>
      <c r="G5" s="3"/>
      <c r="H5" s="3"/>
      <c r="I5" s="3"/>
      <c r="J5" s="3"/>
      <c r="K5" s="3"/>
    </row>
    <row r="6" spans="1:15" ht="15.45" x14ac:dyDescent="0.3">
      <c r="A6" s="372" t="s">
        <v>862</v>
      </c>
      <c r="B6" s="372"/>
      <c r="C6" s="372"/>
      <c r="D6" s="372"/>
      <c r="E6" s="372"/>
      <c r="F6" s="372"/>
      <c r="G6" s="372"/>
      <c r="H6" s="372"/>
      <c r="I6" s="372"/>
      <c r="J6" s="372"/>
      <c r="K6" s="372"/>
    </row>
    <row r="7" spans="1:15" ht="15.45" x14ac:dyDescent="0.3">
      <c r="A7" s="372" t="s">
        <v>735</v>
      </c>
      <c r="B7" s="372"/>
      <c r="C7" s="372"/>
      <c r="D7" s="372"/>
      <c r="E7" s="372"/>
      <c r="F7" s="372"/>
      <c r="G7" s="372"/>
      <c r="H7" s="372"/>
      <c r="I7" s="372"/>
      <c r="J7" s="372"/>
      <c r="K7" s="372"/>
    </row>
    <row r="8" spans="1:15" ht="14.25" customHeight="1" x14ac:dyDescent="0.3">
      <c r="A8" s="240" t="s">
        <v>796</v>
      </c>
      <c r="B8" s="240"/>
      <c r="C8" s="240"/>
      <c r="D8" s="240"/>
      <c r="E8" s="240"/>
      <c r="F8" s="240"/>
      <c r="G8" s="240"/>
      <c r="H8" s="240"/>
      <c r="I8" s="240"/>
      <c r="J8" s="240"/>
      <c r="K8" s="240"/>
    </row>
    <row r="9" spans="1:15" ht="12.75" customHeight="1" x14ac:dyDescent="0.3">
      <c r="A9" s="241" t="s">
        <v>926</v>
      </c>
      <c r="B9" s="241"/>
      <c r="C9" s="241"/>
      <c r="D9" s="241"/>
      <c r="E9" s="241"/>
      <c r="F9" s="241"/>
      <c r="G9" s="241"/>
      <c r="H9" s="241"/>
      <c r="I9" s="241"/>
      <c r="J9" s="241"/>
      <c r="K9" s="241"/>
    </row>
    <row r="10" spans="1:15" ht="14.25" customHeight="1" x14ac:dyDescent="0.3">
      <c r="A10" s="241" t="s">
        <v>870</v>
      </c>
      <c r="B10" s="241"/>
      <c r="C10" s="241"/>
      <c r="D10" s="241"/>
      <c r="E10" s="241"/>
      <c r="F10" s="241"/>
      <c r="G10" s="241"/>
      <c r="H10" s="241"/>
      <c r="I10" s="241"/>
      <c r="J10" s="241"/>
      <c r="K10" s="241"/>
    </row>
    <row r="11" spans="1:15" ht="8.25" customHeight="1" x14ac:dyDescent="0.3">
      <c r="A11" s="82"/>
      <c r="B11" s="82"/>
      <c r="C11" s="82"/>
      <c r="D11" s="82"/>
      <c r="E11" s="82"/>
      <c r="F11" s="82"/>
      <c r="G11" s="82"/>
      <c r="H11" s="82"/>
      <c r="I11" s="160"/>
      <c r="J11" s="160"/>
      <c r="K11" s="160"/>
    </row>
    <row r="12" spans="1:15" ht="25.5" customHeight="1" x14ac:dyDescent="0.3">
      <c r="A12" s="270" t="s">
        <v>875</v>
      </c>
      <c r="B12" s="270"/>
      <c r="C12" s="270"/>
      <c r="D12" s="270"/>
      <c r="E12" s="270"/>
      <c r="F12" s="270"/>
      <c r="G12" s="270"/>
      <c r="H12" s="270"/>
      <c r="I12" s="270"/>
      <c r="J12" s="270"/>
      <c r="K12" s="270"/>
      <c r="N12" s="1" t="s">
        <v>810</v>
      </c>
      <c r="O12" s="52" t="s">
        <v>811</v>
      </c>
    </row>
    <row r="13" spans="1:15" ht="12" customHeight="1" x14ac:dyDescent="0.3">
      <c r="A13" s="270"/>
      <c r="B13" s="270"/>
      <c r="C13" s="270"/>
      <c r="D13" s="270"/>
      <c r="E13" s="270"/>
      <c r="F13" s="270"/>
      <c r="G13" s="270"/>
      <c r="H13" s="270"/>
      <c r="I13" s="270"/>
      <c r="J13" s="270"/>
      <c r="K13" s="270"/>
      <c r="N13" s="52" t="s">
        <v>874</v>
      </c>
    </row>
    <row r="14" spans="1:15" ht="27.75" customHeight="1" x14ac:dyDescent="0.35">
      <c r="A14" s="269" t="s">
        <v>863</v>
      </c>
      <c r="B14" s="269"/>
      <c r="C14" s="269"/>
      <c r="D14" s="269"/>
      <c r="E14" s="269"/>
      <c r="F14" s="269"/>
      <c r="G14" s="269"/>
      <c r="H14" s="269"/>
      <c r="I14" s="269"/>
      <c r="J14" s="269"/>
      <c r="K14" s="269"/>
      <c r="N14" s="52" t="s">
        <v>869</v>
      </c>
      <c r="O14" s="52" t="s">
        <v>829</v>
      </c>
    </row>
    <row r="15" spans="1:15" ht="12" customHeight="1" x14ac:dyDescent="0.35">
      <c r="A15" s="80"/>
      <c r="B15" s="80"/>
      <c r="C15" s="80"/>
      <c r="D15" s="80"/>
      <c r="E15" s="80"/>
      <c r="F15" s="80"/>
      <c r="G15" s="80"/>
      <c r="H15" s="80"/>
      <c r="I15" s="154"/>
      <c r="J15" s="154"/>
      <c r="K15" s="154"/>
      <c r="N15" s="52" t="s">
        <v>871</v>
      </c>
      <c r="O15" s="75" t="s">
        <v>823</v>
      </c>
    </row>
    <row r="16" spans="1:15" x14ac:dyDescent="0.3">
      <c r="A16" s="394" t="s">
        <v>787</v>
      </c>
      <c r="B16" s="395"/>
      <c r="C16" s="195"/>
      <c r="D16" s="29" t="s">
        <v>788</v>
      </c>
      <c r="E16" s="81"/>
      <c r="F16" s="81"/>
      <c r="G16" s="81"/>
      <c r="H16" s="81"/>
      <c r="I16" s="158"/>
      <c r="J16" s="158"/>
      <c r="K16" s="158"/>
      <c r="N16" s="52" t="s">
        <v>872</v>
      </c>
      <c r="O16" s="52" t="s">
        <v>822</v>
      </c>
    </row>
    <row r="17" spans="1:15" x14ac:dyDescent="0.3">
      <c r="A17" s="83"/>
      <c r="B17" s="83"/>
      <c r="C17" s="83"/>
      <c r="D17" s="83"/>
      <c r="E17" s="83"/>
      <c r="F17" s="83"/>
      <c r="G17" s="83"/>
      <c r="H17" s="83"/>
      <c r="I17" s="83"/>
      <c r="J17" s="83"/>
      <c r="K17" s="83"/>
      <c r="N17" s="1" t="s">
        <v>873</v>
      </c>
      <c r="O17" s="52" t="s">
        <v>821</v>
      </c>
    </row>
    <row r="18" spans="1:15" ht="18" customHeight="1" x14ac:dyDescent="0.35">
      <c r="A18" s="281" t="s">
        <v>57</v>
      </c>
      <c r="B18" s="281"/>
      <c r="C18" s="407"/>
      <c r="D18" s="373"/>
      <c r="E18" s="374"/>
      <c r="F18" s="374"/>
      <c r="G18" s="374"/>
      <c r="H18" s="374"/>
      <c r="I18" s="375"/>
      <c r="J18" s="375"/>
      <c r="K18" s="375"/>
      <c r="O18" s="52" t="s">
        <v>820</v>
      </c>
    </row>
    <row r="19" spans="1:15" ht="13.5" customHeight="1" x14ac:dyDescent="0.35">
      <c r="A19" s="83"/>
      <c r="B19" s="83"/>
      <c r="C19" s="83"/>
      <c r="D19" s="249"/>
      <c r="E19" s="249"/>
      <c r="F19" s="249"/>
      <c r="G19" s="4"/>
      <c r="H19" s="4"/>
      <c r="I19" s="4"/>
      <c r="J19" s="4"/>
      <c r="K19" s="4"/>
      <c r="O19" s="52" t="s">
        <v>819</v>
      </c>
    </row>
    <row r="20" spans="1:15" ht="15" customHeight="1" x14ac:dyDescent="0.3">
      <c r="A20" s="5" t="s">
        <v>814</v>
      </c>
      <c r="B20" s="5"/>
      <c r="C20" s="5"/>
      <c r="D20" s="250"/>
      <c r="E20" s="251"/>
      <c r="F20" s="252"/>
      <c r="G20" s="83"/>
      <c r="H20" s="83"/>
      <c r="I20" s="83"/>
      <c r="J20" s="83"/>
      <c r="K20" s="83"/>
      <c r="O20" s="52" t="s">
        <v>817</v>
      </c>
    </row>
    <row r="21" spans="1:15" ht="12.75" customHeight="1" x14ac:dyDescent="0.3">
      <c r="A21" s="83"/>
      <c r="B21" s="83"/>
      <c r="C21" s="83"/>
      <c r="D21" s="83"/>
      <c r="E21" s="84"/>
      <c r="F21" s="83"/>
      <c r="G21" s="83"/>
      <c r="H21" s="83"/>
      <c r="I21" s="83"/>
      <c r="J21" s="83"/>
      <c r="K21" s="83"/>
      <c r="O21" s="52" t="s">
        <v>818</v>
      </c>
    </row>
    <row r="22" spans="1:15" ht="16.5" customHeight="1" x14ac:dyDescent="0.3">
      <c r="A22" s="13" t="s">
        <v>815</v>
      </c>
      <c r="B22" s="83"/>
      <c r="C22" s="83"/>
      <c r="D22" s="250"/>
      <c r="E22" s="251"/>
      <c r="F22" s="252"/>
      <c r="G22" s="275" t="s">
        <v>882</v>
      </c>
      <c r="H22" s="276"/>
      <c r="I22" s="276"/>
      <c r="J22" s="276"/>
      <c r="K22" s="276"/>
    </row>
    <row r="23" spans="1:15" s="79" customFormat="1" ht="13.5" customHeight="1" x14ac:dyDescent="0.3">
      <c r="A23" s="409" t="s">
        <v>816</v>
      </c>
      <c r="B23" s="409"/>
      <c r="C23" s="409"/>
      <c r="D23" s="409"/>
      <c r="E23" s="409"/>
      <c r="F23" s="409"/>
      <c r="G23" s="409"/>
      <c r="H23" s="409"/>
      <c r="I23" s="409"/>
      <c r="J23" s="409"/>
      <c r="K23" s="409"/>
    </row>
    <row r="24" spans="1:15" ht="32.700000000000003" customHeight="1" x14ac:dyDescent="0.3">
      <c r="A24" s="408" t="s">
        <v>881</v>
      </c>
      <c r="B24" s="408"/>
      <c r="C24" s="408"/>
      <c r="D24" s="408"/>
      <c r="E24" s="408"/>
      <c r="F24" s="408"/>
      <c r="G24" s="408"/>
      <c r="H24" s="408"/>
      <c r="I24" s="408"/>
      <c r="J24" s="408"/>
      <c r="K24" s="408"/>
      <c r="N24" s="52" t="s">
        <v>60</v>
      </c>
    </row>
    <row r="25" spans="1:15" ht="13" customHeight="1" x14ac:dyDescent="0.3">
      <c r="A25" s="161"/>
      <c r="B25" s="161"/>
      <c r="C25" s="161"/>
      <c r="D25" s="161"/>
      <c r="E25" s="161"/>
      <c r="F25" s="161"/>
      <c r="G25" s="161"/>
      <c r="H25" s="268" t="s">
        <v>912</v>
      </c>
      <c r="I25" s="268"/>
      <c r="J25" s="268"/>
      <c r="K25" s="268"/>
      <c r="N25" s="52"/>
    </row>
    <row r="26" spans="1:15" ht="26.25" customHeight="1" x14ac:dyDescent="0.3">
      <c r="A26" s="273" t="s">
        <v>711</v>
      </c>
      <c r="B26" s="273"/>
      <c r="C26" s="274"/>
      <c r="D26" s="6" t="s">
        <v>712</v>
      </c>
      <c r="E26" s="6" t="s">
        <v>713</v>
      </c>
      <c r="F26" s="7" t="s">
        <v>724</v>
      </c>
      <c r="G26" s="7" t="s">
        <v>723</v>
      </c>
      <c r="H26" s="173"/>
      <c r="I26" s="183" t="s">
        <v>915</v>
      </c>
      <c r="J26" s="183" t="s">
        <v>917</v>
      </c>
      <c r="K26" s="183" t="s">
        <v>918</v>
      </c>
      <c r="N26" s="52" t="s">
        <v>61</v>
      </c>
    </row>
    <row r="27" spans="1:15" ht="18" customHeight="1" x14ac:dyDescent="0.3">
      <c r="A27" s="253" t="s">
        <v>9</v>
      </c>
      <c r="B27" s="253"/>
      <c r="C27" s="254"/>
      <c r="D27" s="196"/>
      <c r="E27" s="196"/>
      <c r="F27" s="197"/>
      <c r="G27" s="198"/>
      <c r="H27" s="183" t="s">
        <v>873</v>
      </c>
      <c r="I27" s="199">
        <v>16</v>
      </c>
      <c r="J27" s="199">
        <v>32</v>
      </c>
      <c r="K27" s="199">
        <v>32</v>
      </c>
    </row>
    <row r="28" spans="1:15" ht="18" customHeight="1" x14ac:dyDescent="0.3">
      <c r="A28" s="271" t="s">
        <v>8</v>
      </c>
      <c r="B28" s="271"/>
      <c r="C28" s="272"/>
      <c r="D28" s="196"/>
      <c r="E28" s="196"/>
      <c r="F28" s="197"/>
      <c r="G28" s="198"/>
      <c r="H28" s="183" t="s">
        <v>872</v>
      </c>
      <c r="I28" s="199">
        <v>16</v>
      </c>
      <c r="J28" s="199">
        <v>32</v>
      </c>
      <c r="K28" s="199">
        <v>32</v>
      </c>
    </row>
    <row r="29" spans="1:15" ht="18" customHeight="1" x14ac:dyDescent="0.3">
      <c r="A29" s="158"/>
      <c r="B29" s="158"/>
      <c r="C29" s="28"/>
      <c r="D29" s="174" t="s">
        <v>913</v>
      </c>
      <c r="E29" s="176"/>
      <c r="F29" s="176"/>
      <c r="G29" s="179"/>
      <c r="H29" s="183" t="s">
        <v>871</v>
      </c>
      <c r="I29" s="175" t="s">
        <v>916</v>
      </c>
      <c r="J29" s="199">
        <v>16</v>
      </c>
      <c r="K29" s="199">
        <v>32</v>
      </c>
    </row>
    <row r="30" spans="1:15" ht="17.149999999999999" customHeight="1" x14ac:dyDescent="0.3">
      <c r="A30" s="158"/>
      <c r="B30" s="158"/>
      <c r="C30" s="28"/>
      <c r="D30" s="174" t="s">
        <v>914</v>
      </c>
      <c r="E30" s="176"/>
      <c r="F30" s="176"/>
      <c r="G30" s="179"/>
      <c r="H30" s="183" t="s">
        <v>906</v>
      </c>
      <c r="I30" s="175" t="s">
        <v>916</v>
      </c>
      <c r="J30" s="199">
        <v>16</v>
      </c>
      <c r="K30" s="199">
        <v>32</v>
      </c>
    </row>
    <row r="31" spans="1:15" ht="16.399999999999999" customHeight="1" x14ac:dyDescent="0.3">
      <c r="A31" s="158"/>
      <c r="B31" s="158"/>
      <c r="C31" s="28"/>
      <c r="D31" s="177"/>
      <c r="E31" s="177"/>
      <c r="F31" s="178"/>
      <c r="G31" s="179"/>
      <c r="H31" s="183" t="s">
        <v>874</v>
      </c>
      <c r="I31" s="175" t="s">
        <v>916</v>
      </c>
      <c r="J31" s="199">
        <v>16</v>
      </c>
      <c r="K31" s="199">
        <v>32</v>
      </c>
    </row>
    <row r="32" spans="1:15" s="2" customFormat="1" ht="18" customHeight="1" x14ac:dyDescent="0.3">
      <c r="A32" s="281" t="s">
        <v>32</v>
      </c>
      <c r="B32" s="281"/>
      <c r="C32" s="281"/>
      <c r="D32" s="281"/>
      <c r="E32" s="8"/>
      <c r="F32" s="8"/>
      <c r="G32" s="8"/>
    </row>
    <row r="33" spans="1:15" ht="18" customHeight="1" x14ac:dyDescent="0.3">
      <c r="A33" s="237" t="s">
        <v>12</v>
      </c>
      <c r="B33" s="267"/>
      <c r="C33" s="255"/>
      <c r="D33" s="256"/>
      <c r="E33" s="256"/>
      <c r="F33" s="256"/>
      <c r="G33" s="256"/>
      <c r="H33" s="256"/>
      <c r="I33" s="256"/>
      <c r="J33" s="256"/>
      <c r="K33" s="256"/>
    </row>
    <row r="34" spans="1:15" ht="16.5" customHeight="1" x14ac:dyDescent="0.3">
      <c r="A34" s="392" t="s">
        <v>688</v>
      </c>
      <c r="B34" s="344"/>
      <c r="C34" s="255"/>
      <c r="D34" s="256"/>
      <c r="E34" s="256"/>
      <c r="F34" s="256"/>
      <c r="G34" s="256"/>
      <c r="H34" s="256"/>
      <c r="I34" s="256"/>
      <c r="J34" s="256"/>
      <c r="K34" s="256"/>
    </row>
    <row r="35" spans="1:15" ht="13.5" customHeight="1" x14ac:dyDescent="0.3">
      <c r="A35" s="237" t="s">
        <v>10</v>
      </c>
      <c r="B35" s="267"/>
      <c r="C35" s="260"/>
      <c r="D35" s="261"/>
      <c r="E35" s="261"/>
      <c r="F35" s="261"/>
      <c r="G35" s="261"/>
      <c r="H35" s="261"/>
      <c r="I35" s="261"/>
      <c r="J35" s="261"/>
      <c r="K35" s="261"/>
    </row>
    <row r="36" spans="1:15" ht="12" customHeight="1" x14ac:dyDescent="0.3">
      <c r="A36" s="237"/>
      <c r="B36" s="267"/>
      <c r="C36" s="262"/>
      <c r="D36" s="263"/>
      <c r="E36" s="263"/>
      <c r="F36" s="263"/>
      <c r="G36" s="263"/>
      <c r="H36" s="263"/>
      <c r="I36" s="263"/>
      <c r="J36" s="263"/>
      <c r="K36" s="263"/>
    </row>
    <row r="37" spans="1:15" ht="12.9" x14ac:dyDescent="0.35">
      <c r="A37" s="9"/>
      <c r="B37" s="3"/>
      <c r="C37" s="9"/>
      <c r="D37" s="3"/>
      <c r="E37" s="10"/>
      <c r="F37" s="10"/>
      <c r="G37" s="10"/>
      <c r="H37" s="10"/>
      <c r="I37" s="182"/>
      <c r="J37" s="182"/>
      <c r="K37" s="182"/>
    </row>
    <row r="38" spans="1:15" s="2" customFormat="1" ht="18" customHeight="1" x14ac:dyDescent="0.3">
      <c r="A38" s="281" t="s">
        <v>763</v>
      </c>
      <c r="B38" s="281"/>
      <c r="C38" s="281"/>
      <c r="D38" s="281"/>
      <c r="E38" s="11"/>
      <c r="F38" s="11"/>
      <c r="G38" s="11"/>
      <c r="H38" s="11"/>
      <c r="I38" s="11"/>
      <c r="J38" s="11"/>
      <c r="K38" s="11"/>
    </row>
    <row r="39" spans="1:15" ht="18" customHeight="1" x14ac:dyDescent="0.3">
      <c r="A39" s="237" t="s">
        <v>5</v>
      </c>
      <c r="B39" s="239"/>
      <c r="C39" s="299"/>
      <c r="D39" s="265"/>
      <c r="E39" s="265"/>
      <c r="F39" s="265"/>
      <c r="G39" s="265"/>
      <c r="H39" s="265"/>
      <c r="I39" s="266"/>
      <c r="J39" s="266"/>
      <c r="K39" s="266"/>
    </row>
    <row r="40" spans="1:15" ht="18" customHeight="1" x14ac:dyDescent="0.3">
      <c r="A40" s="237" t="s">
        <v>33</v>
      </c>
      <c r="B40" s="239"/>
      <c r="C40" s="299"/>
      <c r="D40" s="265"/>
      <c r="E40" s="265"/>
      <c r="F40" s="265"/>
      <c r="G40" s="265"/>
      <c r="H40" s="265"/>
      <c r="I40" s="266"/>
      <c r="J40" s="266"/>
      <c r="K40" s="266"/>
      <c r="O40" s="200"/>
    </row>
    <row r="41" spans="1:15" ht="18" customHeight="1" x14ac:dyDescent="0.3">
      <c r="A41" s="237" t="s">
        <v>15</v>
      </c>
      <c r="B41" s="239"/>
      <c r="C41" s="264"/>
      <c r="D41" s="265"/>
      <c r="E41" s="265"/>
      <c r="F41" s="265"/>
      <c r="G41" s="265"/>
      <c r="H41" s="265"/>
      <c r="I41" s="266"/>
      <c r="J41" s="266"/>
      <c r="K41" s="266"/>
    </row>
    <row r="42" spans="1:15" ht="18" customHeight="1" x14ac:dyDescent="0.3">
      <c r="A42" s="237" t="s">
        <v>13</v>
      </c>
      <c r="B42" s="239"/>
      <c r="C42" s="257"/>
      <c r="D42" s="258"/>
      <c r="E42" s="258"/>
      <c r="F42" s="258"/>
      <c r="G42" s="258"/>
      <c r="H42" s="258"/>
      <c r="I42" s="259"/>
      <c r="J42" s="259"/>
      <c r="K42" s="259"/>
    </row>
    <row r="43" spans="1:15" ht="18" customHeight="1" x14ac:dyDescent="0.3">
      <c r="A43" s="237" t="s">
        <v>14</v>
      </c>
      <c r="B43" s="239"/>
      <c r="C43" s="257"/>
      <c r="D43" s="258"/>
      <c r="E43" s="258"/>
      <c r="F43" s="258"/>
      <c r="G43" s="258"/>
      <c r="H43" s="258"/>
      <c r="I43" s="259"/>
      <c r="J43" s="259"/>
      <c r="K43" s="259"/>
    </row>
    <row r="44" spans="1:15" ht="12.9" x14ac:dyDescent="0.35">
      <c r="A44" s="9"/>
      <c r="B44" s="3"/>
      <c r="C44" s="9"/>
      <c r="D44" s="3"/>
      <c r="E44" s="3"/>
      <c r="F44" s="3"/>
      <c r="G44" s="3"/>
      <c r="H44" s="3"/>
      <c r="I44" s="3"/>
      <c r="J44" s="3"/>
      <c r="K44" s="3"/>
    </row>
    <row r="45" spans="1:15" s="2" customFormat="1" ht="18" customHeight="1" x14ac:dyDescent="0.3">
      <c r="A45" s="281" t="s">
        <v>34</v>
      </c>
      <c r="B45" s="281"/>
      <c r="C45" s="281"/>
      <c r="D45" s="281"/>
      <c r="E45" s="281"/>
      <c r="F45" s="281"/>
      <c r="G45" s="8"/>
      <c r="H45" s="8"/>
      <c r="I45" s="8"/>
      <c r="J45" s="8"/>
      <c r="K45" s="8"/>
    </row>
    <row r="46" spans="1:15" s="2" customFormat="1" ht="18" customHeight="1" x14ac:dyDescent="0.3">
      <c r="A46" s="237" t="s">
        <v>808</v>
      </c>
      <c r="B46" s="237"/>
      <c r="C46" s="433"/>
      <c r="D46" s="433"/>
      <c r="E46" s="433"/>
      <c r="F46" s="433"/>
      <c r="G46" s="433"/>
      <c r="H46" s="433"/>
      <c r="I46" s="434"/>
      <c r="J46" s="434"/>
      <c r="K46" s="434"/>
    </row>
    <row r="47" spans="1:15" ht="18" customHeight="1" x14ac:dyDescent="0.3">
      <c r="A47" s="237" t="s">
        <v>809</v>
      </c>
      <c r="B47" s="238"/>
      <c r="C47" s="462"/>
      <c r="D47" s="463"/>
      <c r="E47" s="463"/>
      <c r="F47" s="463"/>
      <c r="G47" s="463"/>
      <c r="H47" s="463"/>
      <c r="I47" s="464"/>
      <c r="J47" s="464"/>
      <c r="K47" s="464"/>
    </row>
    <row r="48" spans="1:15" ht="18" customHeight="1" x14ac:dyDescent="0.3">
      <c r="A48" s="239" t="s">
        <v>10</v>
      </c>
      <c r="B48" s="238"/>
      <c r="C48" s="387"/>
      <c r="D48" s="388"/>
      <c r="E48" s="388"/>
      <c r="F48" s="388"/>
      <c r="G48" s="388"/>
      <c r="H48" s="388"/>
      <c r="I48" s="389"/>
      <c r="J48" s="389"/>
      <c r="K48" s="389"/>
    </row>
    <row r="49" spans="1:11" ht="18" customHeight="1" x14ac:dyDescent="0.3">
      <c r="A49" s="239"/>
      <c r="B49" s="238"/>
      <c r="C49" s="390"/>
      <c r="D49" s="391"/>
      <c r="E49" s="391"/>
      <c r="F49" s="391"/>
      <c r="G49" s="391"/>
      <c r="H49" s="391"/>
      <c r="I49" s="391"/>
      <c r="J49" s="391"/>
      <c r="K49" s="391"/>
    </row>
    <row r="50" spans="1:11" ht="18" customHeight="1" x14ac:dyDescent="0.3">
      <c r="A50" s="237" t="s">
        <v>15</v>
      </c>
      <c r="B50" s="238"/>
      <c r="C50" s="234"/>
      <c r="D50" s="235"/>
      <c r="E50" s="235"/>
      <c r="F50" s="235"/>
      <c r="G50" s="235"/>
      <c r="H50" s="235"/>
      <c r="I50" s="236"/>
      <c r="J50" s="236"/>
      <c r="K50" s="236"/>
    </row>
    <row r="51" spans="1:11" ht="18" customHeight="1" x14ac:dyDescent="0.3">
      <c r="A51" s="237" t="s">
        <v>16</v>
      </c>
      <c r="B51" s="267"/>
      <c r="C51" s="296"/>
      <c r="D51" s="297"/>
      <c r="E51" s="297"/>
      <c r="F51" s="297"/>
      <c r="G51" s="297"/>
      <c r="H51" s="297"/>
      <c r="I51" s="298"/>
      <c r="J51" s="298"/>
      <c r="K51" s="298"/>
    </row>
    <row r="52" spans="1:11" ht="18" customHeight="1" x14ac:dyDescent="0.3">
      <c r="A52" s="237" t="s">
        <v>13</v>
      </c>
      <c r="B52" s="238"/>
      <c r="C52" s="234"/>
      <c r="D52" s="235"/>
      <c r="E52" s="235"/>
      <c r="F52" s="235"/>
      <c r="G52" s="235"/>
      <c r="H52" s="235"/>
      <c r="I52" s="236"/>
      <c r="J52" s="236"/>
      <c r="K52" s="236"/>
    </row>
    <row r="53" spans="1:11" x14ac:dyDescent="0.3">
      <c r="A53" s="3"/>
      <c r="B53" s="3"/>
      <c r="C53" s="3"/>
      <c r="D53" s="3"/>
      <c r="E53" s="3"/>
      <c r="F53" s="3"/>
      <c r="G53" s="3"/>
      <c r="H53" s="3"/>
      <c r="I53" s="3"/>
      <c r="J53" s="3"/>
      <c r="K53" s="3"/>
    </row>
    <row r="54" spans="1:11" s="2" customFormat="1" ht="18" customHeight="1" x14ac:dyDescent="0.3">
      <c r="A54" s="281" t="s">
        <v>760</v>
      </c>
      <c r="B54" s="281"/>
      <c r="C54" s="281"/>
      <c r="D54" s="281"/>
      <c r="E54" s="281"/>
      <c r="F54" s="281"/>
      <c r="G54" s="8"/>
      <c r="H54" s="8"/>
      <c r="I54" s="8"/>
      <c r="J54" s="8"/>
      <c r="K54" s="8"/>
    </row>
    <row r="55" spans="1:11" ht="18" customHeight="1" x14ac:dyDescent="0.3">
      <c r="A55" s="239" t="s">
        <v>17</v>
      </c>
      <c r="B55" s="238"/>
      <c r="C55" s="282"/>
      <c r="D55" s="235"/>
      <c r="E55" s="235"/>
      <c r="F55" s="235"/>
      <c r="G55" s="235"/>
      <c r="H55" s="235"/>
      <c r="I55" s="236"/>
      <c r="J55" s="236"/>
      <c r="K55" s="236"/>
    </row>
    <row r="56" spans="1:11" ht="18" customHeight="1" x14ac:dyDescent="0.3">
      <c r="A56" s="239" t="s">
        <v>10</v>
      </c>
      <c r="B56" s="238"/>
      <c r="C56" s="242"/>
      <c r="D56" s="243"/>
      <c r="E56" s="243"/>
      <c r="F56" s="243"/>
      <c r="G56" s="243"/>
      <c r="H56" s="243"/>
      <c r="I56" s="244"/>
      <c r="J56" s="244"/>
      <c r="K56" s="244"/>
    </row>
    <row r="57" spans="1:11" ht="18" customHeight="1" x14ac:dyDescent="0.3">
      <c r="A57" s="239"/>
      <c r="B57" s="238"/>
      <c r="C57" s="245"/>
      <c r="D57" s="246"/>
      <c r="E57" s="246"/>
      <c r="F57" s="246"/>
      <c r="G57" s="246"/>
      <c r="H57" s="246"/>
      <c r="I57" s="246"/>
      <c r="J57" s="246"/>
      <c r="K57" s="246"/>
    </row>
    <row r="58" spans="1:11" ht="18" customHeight="1" x14ac:dyDescent="0.3">
      <c r="A58" s="237" t="s">
        <v>15</v>
      </c>
      <c r="B58" s="238"/>
      <c r="C58" s="393"/>
      <c r="D58" s="235"/>
      <c r="E58" s="235"/>
      <c r="F58" s="235"/>
      <c r="G58" s="235"/>
      <c r="H58" s="235"/>
      <c r="I58" s="236"/>
      <c r="J58" s="236"/>
      <c r="K58" s="236"/>
    </row>
    <row r="59" spans="1:11" ht="18" customHeight="1" x14ac:dyDescent="0.3">
      <c r="A59" s="237" t="s">
        <v>13</v>
      </c>
      <c r="B59" s="238"/>
      <c r="C59" s="234"/>
      <c r="D59" s="235"/>
      <c r="E59" s="235"/>
      <c r="F59" s="235"/>
      <c r="G59" s="235"/>
      <c r="H59" s="235"/>
      <c r="I59" s="236"/>
      <c r="J59" s="236"/>
      <c r="K59" s="236"/>
    </row>
    <row r="60" spans="1:11" x14ac:dyDescent="0.3">
      <c r="A60" s="3"/>
      <c r="B60" s="3"/>
      <c r="C60" s="3"/>
      <c r="D60" s="3"/>
      <c r="E60" s="3"/>
      <c r="F60" s="3"/>
      <c r="G60" s="3"/>
      <c r="H60" s="3"/>
      <c r="I60" s="3"/>
      <c r="J60" s="3"/>
      <c r="K60" s="3"/>
    </row>
    <row r="61" spans="1:11" ht="18" customHeight="1" x14ac:dyDescent="0.3">
      <c r="A61" s="13" t="s">
        <v>0</v>
      </c>
      <c r="B61" s="3"/>
      <c r="C61" s="3"/>
      <c r="D61" s="3"/>
      <c r="E61" s="3"/>
      <c r="F61" s="3"/>
      <c r="G61" s="3"/>
      <c r="H61" s="3"/>
      <c r="I61" s="3"/>
      <c r="J61" s="3"/>
      <c r="K61" s="3"/>
    </row>
    <row r="62" spans="1:11" x14ac:dyDescent="0.3">
      <c r="A62" s="247" t="s">
        <v>10</v>
      </c>
      <c r="B62" s="248"/>
      <c r="C62" s="283"/>
      <c r="D62" s="284"/>
      <c r="E62" s="284"/>
      <c r="F62" s="284"/>
      <c r="G62" s="284"/>
      <c r="H62" s="287" t="s">
        <v>734</v>
      </c>
      <c r="I62" s="288"/>
      <c r="J62" s="288"/>
      <c r="K62" s="288"/>
    </row>
    <row r="63" spans="1:11" ht="15" customHeight="1" x14ac:dyDescent="0.3">
      <c r="A63" s="247"/>
      <c r="B63" s="248"/>
      <c r="C63" s="285"/>
      <c r="D63" s="286"/>
      <c r="E63" s="286"/>
      <c r="F63" s="286"/>
      <c r="G63" s="286"/>
      <c r="H63" s="289"/>
      <c r="I63" s="290"/>
      <c r="J63" s="290"/>
      <c r="K63" s="290"/>
    </row>
    <row r="64" spans="1:11" ht="17.149999999999999" customHeight="1" x14ac:dyDescent="0.3">
      <c r="A64" s="247" t="s">
        <v>11</v>
      </c>
      <c r="B64" s="248"/>
      <c r="C64" s="282"/>
      <c r="D64" s="235"/>
      <c r="E64" s="235"/>
      <c r="F64" s="235"/>
      <c r="G64" s="235"/>
      <c r="H64" s="235"/>
      <c r="I64" s="236"/>
      <c r="J64" s="236"/>
      <c r="K64" s="236"/>
    </row>
    <row r="65" spans="1:21" ht="17.149999999999999" customHeight="1" x14ac:dyDescent="0.3">
      <c r="A65" s="247" t="s">
        <v>12</v>
      </c>
      <c r="B65" s="248"/>
      <c r="C65" s="282"/>
      <c r="D65" s="235"/>
      <c r="E65" s="235"/>
      <c r="F65" s="235"/>
      <c r="G65" s="235"/>
      <c r="H65" s="235"/>
      <c r="I65" s="236"/>
      <c r="J65" s="236"/>
      <c r="K65" s="236"/>
    </row>
    <row r="66" spans="1:21" ht="17.149999999999999" customHeight="1" x14ac:dyDescent="0.3">
      <c r="A66" s="247" t="s">
        <v>13</v>
      </c>
      <c r="B66" s="248"/>
      <c r="C66" s="234"/>
      <c r="D66" s="235"/>
      <c r="E66" s="235"/>
      <c r="F66" s="235"/>
      <c r="G66" s="235"/>
      <c r="H66" s="235"/>
      <c r="I66" s="236"/>
      <c r="J66" s="236"/>
      <c r="K66" s="236"/>
    </row>
    <row r="67" spans="1:21" ht="17.149999999999999" customHeight="1" x14ac:dyDescent="0.3">
      <c r="A67" s="247" t="s">
        <v>15</v>
      </c>
      <c r="B67" s="248"/>
      <c r="C67" s="296"/>
      <c r="D67" s="297"/>
      <c r="E67" s="297"/>
      <c r="F67" s="297"/>
      <c r="G67" s="297"/>
      <c r="H67" s="297"/>
      <c r="I67" s="298"/>
      <c r="J67" s="298"/>
      <c r="K67" s="298"/>
    </row>
    <row r="68" spans="1:21" ht="17.149999999999999" customHeight="1" x14ac:dyDescent="0.3">
      <c r="A68" s="247" t="s">
        <v>16</v>
      </c>
      <c r="B68" s="248"/>
      <c r="C68" s="296"/>
      <c r="D68" s="297"/>
      <c r="E68" s="297"/>
      <c r="F68" s="297"/>
      <c r="G68" s="297"/>
      <c r="H68" s="297"/>
      <c r="I68" s="298"/>
      <c r="J68" s="298"/>
      <c r="K68" s="298"/>
    </row>
    <row r="69" spans="1:21" ht="15.75" customHeight="1" x14ac:dyDescent="0.3">
      <c r="A69" s="398" t="s">
        <v>4</v>
      </c>
      <c r="B69" s="398"/>
      <c r="C69" s="398"/>
      <c r="D69" s="3"/>
      <c r="E69" s="3"/>
      <c r="F69" s="3"/>
      <c r="G69" s="12"/>
      <c r="H69" s="14"/>
      <c r="I69" s="14"/>
      <c r="J69" s="14"/>
      <c r="K69" s="14"/>
    </row>
    <row r="70" spans="1:21" ht="12" customHeight="1" x14ac:dyDescent="0.3">
      <c r="A70" s="341" t="s">
        <v>766</v>
      </c>
      <c r="B70" s="342"/>
      <c r="C70" s="446" t="s">
        <v>774</v>
      </c>
      <c r="D70" s="447"/>
      <c r="E70" s="447"/>
      <c r="F70" s="447"/>
      <c r="G70" s="447"/>
      <c r="H70" s="447"/>
      <c r="I70" s="448"/>
      <c r="J70" s="448"/>
      <c r="K70" s="448"/>
    </row>
    <row r="71" spans="1:21" ht="18" customHeight="1" x14ac:dyDescent="0.3">
      <c r="A71" s="343"/>
      <c r="B71" s="344"/>
      <c r="C71" s="291"/>
      <c r="D71" s="292"/>
      <c r="E71" s="292"/>
      <c r="F71" s="292"/>
      <c r="G71" s="292"/>
      <c r="H71" s="292"/>
      <c r="I71" s="293"/>
      <c r="J71" s="293"/>
      <c r="K71" s="293"/>
    </row>
    <row r="72" spans="1:21" ht="10.5" customHeight="1" x14ac:dyDescent="0.3">
      <c r="A72" s="345"/>
      <c r="B72" s="346"/>
      <c r="C72" s="294"/>
      <c r="D72" s="295"/>
      <c r="E72" s="295"/>
      <c r="F72" s="295"/>
      <c r="G72" s="295"/>
      <c r="H72" s="295"/>
      <c r="I72" s="295"/>
      <c r="J72" s="295"/>
      <c r="K72" s="295"/>
    </row>
    <row r="73" spans="1:21" x14ac:dyDescent="0.3">
      <c r="A73" s="363" t="s">
        <v>35</v>
      </c>
      <c r="B73" s="364"/>
      <c r="C73" s="42" t="s">
        <v>710</v>
      </c>
      <c r="D73" s="42" t="s">
        <v>36</v>
      </c>
      <c r="E73" s="43" t="s">
        <v>37</v>
      </c>
      <c r="F73" s="43" t="s">
        <v>792</v>
      </c>
      <c r="G73" s="44" t="s">
        <v>59</v>
      </c>
      <c r="H73" s="45"/>
      <c r="I73" s="477" t="s">
        <v>941</v>
      </c>
      <c r="J73" s="426"/>
      <c r="K73" s="478"/>
    </row>
    <row r="74" spans="1:21" ht="18" customHeight="1" x14ac:dyDescent="0.3">
      <c r="A74" s="363"/>
      <c r="B74" s="364"/>
      <c r="C74" s="201"/>
      <c r="D74" s="46"/>
      <c r="E74" s="46"/>
      <c r="F74" s="46"/>
      <c r="G74" s="279"/>
      <c r="H74" s="280"/>
      <c r="I74" s="479"/>
      <c r="J74" s="480"/>
      <c r="K74" s="481"/>
      <c r="M74" s="465"/>
      <c r="N74" s="465"/>
      <c r="O74" s="465"/>
      <c r="P74" s="465"/>
      <c r="Q74" s="465"/>
      <c r="R74" s="465"/>
      <c r="S74" s="465"/>
      <c r="T74" s="465"/>
      <c r="U74" s="465"/>
    </row>
    <row r="75" spans="1:21" ht="12.75" customHeight="1" x14ac:dyDescent="0.3">
      <c r="A75" s="363" t="s">
        <v>698</v>
      </c>
      <c r="B75" s="364"/>
      <c r="C75" s="420" t="s">
        <v>30</v>
      </c>
      <c r="D75" s="421"/>
      <c r="E75" s="401" t="s">
        <v>697</v>
      </c>
      <c r="F75" s="402"/>
      <c r="G75" s="403"/>
      <c r="H75" s="27" t="s">
        <v>771</v>
      </c>
      <c r="I75" s="180"/>
      <c r="J75" s="180"/>
      <c r="K75" s="180"/>
    </row>
    <row r="76" spans="1:21" ht="12.75" customHeight="1" x14ac:dyDescent="0.3">
      <c r="A76" s="363"/>
      <c r="B76" s="364"/>
      <c r="C76" s="399"/>
      <c r="D76" s="400"/>
      <c r="E76" s="404"/>
      <c r="F76" s="405"/>
      <c r="G76" s="406"/>
      <c r="H76" s="418"/>
      <c r="I76" s="419"/>
      <c r="J76" s="419"/>
      <c r="K76" s="419"/>
    </row>
    <row r="77" spans="1:21" ht="12" customHeight="1" x14ac:dyDescent="0.3">
      <c r="A77" s="422" t="s">
        <v>828</v>
      </c>
      <c r="B77" s="423"/>
      <c r="C77" s="423"/>
      <c r="D77" s="425" t="s">
        <v>826</v>
      </c>
      <c r="E77" s="425"/>
      <c r="F77" s="425"/>
      <c r="G77" s="425"/>
      <c r="H77" s="425"/>
      <c r="I77" s="426"/>
      <c r="J77" s="426"/>
      <c r="K77" s="426"/>
    </row>
    <row r="78" spans="1:21" ht="25.5" customHeight="1" x14ac:dyDescent="0.3">
      <c r="A78" s="416"/>
      <c r="B78" s="417"/>
      <c r="C78" s="417"/>
      <c r="D78" s="319"/>
      <c r="E78" s="320"/>
      <c r="F78" s="320"/>
      <c r="G78" s="320"/>
      <c r="H78" s="320"/>
      <c r="I78" s="320"/>
      <c r="J78" s="320"/>
      <c r="K78" s="320"/>
    </row>
    <row r="79" spans="1:21" ht="14.25" customHeight="1" x14ac:dyDescent="0.3">
      <c r="A79" s="87" t="s">
        <v>827</v>
      </c>
      <c r="B79" s="85"/>
      <c r="C79" s="85"/>
      <c r="D79" s="85"/>
      <c r="E79" s="85"/>
      <c r="F79" s="86"/>
      <c r="G79" s="86"/>
      <c r="H79" s="86"/>
      <c r="I79" s="86"/>
      <c r="J79" s="86"/>
      <c r="K79" s="86"/>
    </row>
    <row r="80" spans="1:21" ht="21" customHeight="1" x14ac:dyDescent="0.3">
      <c r="A80" s="347" t="s">
        <v>825</v>
      </c>
      <c r="B80" s="348"/>
      <c r="C80" s="450"/>
      <c r="D80" s="451"/>
      <c r="E80" s="451"/>
      <c r="F80" s="386" t="s">
        <v>25</v>
      </c>
      <c r="G80" s="386"/>
      <c r="H80" s="363"/>
      <c r="I80" s="322"/>
      <c r="J80" s="323"/>
      <c r="K80" s="323"/>
    </row>
    <row r="81" spans="1:11" ht="24.75" customHeight="1" x14ac:dyDescent="0.3">
      <c r="A81" s="349"/>
      <c r="B81" s="350"/>
      <c r="C81" s="452"/>
      <c r="D81" s="453"/>
      <c r="E81" s="453"/>
      <c r="F81" s="386"/>
      <c r="G81" s="386"/>
      <c r="H81" s="363"/>
      <c r="I81" s="324"/>
      <c r="J81" s="325"/>
      <c r="K81" s="325"/>
    </row>
    <row r="82" spans="1:11" ht="9.75" customHeight="1" x14ac:dyDescent="0.3">
      <c r="A82" s="40"/>
      <c r="B82" s="40"/>
      <c r="C82" s="41"/>
      <c r="D82" s="41"/>
      <c r="E82" s="41"/>
      <c r="F82" s="41"/>
      <c r="G82" s="41"/>
      <c r="H82" s="41"/>
      <c r="I82" s="41"/>
      <c r="J82" s="41"/>
      <c r="K82" s="41"/>
    </row>
    <row r="83" spans="1:11" ht="18" customHeight="1" x14ac:dyDescent="0.3">
      <c r="A83" s="424" t="s">
        <v>876</v>
      </c>
      <c r="B83" s="424"/>
      <c r="C83" s="424"/>
      <c r="D83" s="424"/>
      <c r="E83" s="424"/>
      <c r="F83" s="424"/>
      <c r="G83" s="424"/>
      <c r="H83" s="424"/>
      <c r="I83" s="424"/>
      <c r="J83" s="424"/>
      <c r="K83" s="424"/>
    </row>
    <row r="84" spans="1:11" ht="39" customHeight="1" x14ac:dyDescent="0.3">
      <c r="A84" s="351" t="s">
        <v>797</v>
      </c>
      <c r="B84" s="351"/>
      <c r="C84" s="351" t="s">
        <v>801</v>
      </c>
      <c r="D84" s="351"/>
      <c r="E84" s="351" t="s">
        <v>802</v>
      </c>
      <c r="F84" s="351"/>
      <c r="G84" s="351" t="s">
        <v>798</v>
      </c>
      <c r="H84" s="351"/>
      <c r="I84" s="351"/>
      <c r="J84" s="351"/>
      <c r="K84" s="351"/>
    </row>
    <row r="85" spans="1:11" ht="19.5" customHeight="1" x14ac:dyDescent="0.3">
      <c r="A85" s="396" t="s">
        <v>738</v>
      </c>
      <c r="B85" s="396"/>
      <c r="C85" s="440"/>
      <c r="D85" s="440"/>
      <c r="E85" s="442"/>
      <c r="F85" s="443"/>
      <c r="G85" s="454"/>
      <c r="H85" s="455"/>
      <c r="I85" s="455"/>
      <c r="J85" s="455"/>
      <c r="K85" s="455"/>
    </row>
    <row r="86" spans="1:11" ht="19.5" customHeight="1" x14ac:dyDescent="0.3">
      <c r="A86" s="397"/>
      <c r="B86" s="397"/>
      <c r="C86" s="441"/>
      <c r="D86" s="441"/>
      <c r="E86" s="444"/>
      <c r="F86" s="445"/>
      <c r="G86" s="456"/>
      <c r="H86" s="456"/>
      <c r="I86" s="457"/>
      <c r="J86" s="457"/>
      <c r="K86" s="457"/>
    </row>
    <row r="87" spans="1:11" ht="15.75" customHeight="1" x14ac:dyDescent="0.3">
      <c r="A87" s="69"/>
      <c r="B87" s="70"/>
      <c r="C87" s="71"/>
      <c r="D87" s="72"/>
      <c r="E87" s="72"/>
      <c r="F87" s="72"/>
      <c r="G87" s="456"/>
      <c r="H87" s="456"/>
      <c r="I87" s="457"/>
      <c r="J87" s="457"/>
      <c r="K87" s="457"/>
    </row>
    <row r="88" spans="1:11" ht="15" customHeight="1" x14ac:dyDescent="0.3">
      <c r="A88" s="273" t="s">
        <v>790</v>
      </c>
      <c r="B88" s="273"/>
      <c r="C88" s="253"/>
      <c r="D88" s="253"/>
      <c r="E88" s="253"/>
      <c r="F88" s="253"/>
      <c r="G88" s="253"/>
      <c r="H88" s="253"/>
      <c r="I88" s="253"/>
      <c r="J88" s="253"/>
      <c r="K88" s="253"/>
    </row>
    <row r="89" spans="1:11" ht="17.149999999999999" customHeight="1" x14ac:dyDescent="0.3">
      <c r="A89" s="358" t="s">
        <v>877</v>
      </c>
      <c r="B89" s="359"/>
      <c r="C89" s="359"/>
      <c r="D89" s="359"/>
      <c r="E89" s="359"/>
      <c r="F89" s="359"/>
      <c r="G89" s="359"/>
      <c r="H89" s="359"/>
      <c r="I89" s="359"/>
      <c r="J89" s="359"/>
      <c r="K89" s="359"/>
    </row>
    <row r="90" spans="1:11" ht="13.5" customHeight="1" x14ac:dyDescent="0.3">
      <c r="A90" s="360" t="s">
        <v>765</v>
      </c>
      <c r="B90" s="360"/>
      <c r="C90" s="360"/>
      <c r="D90" s="360"/>
      <c r="E90" s="360"/>
      <c r="F90" s="360"/>
      <c r="G90" s="360"/>
      <c r="H90" s="360"/>
      <c r="I90" s="360"/>
      <c r="J90" s="360"/>
      <c r="K90" s="360"/>
    </row>
    <row r="91" spans="1:11" ht="18" customHeight="1" x14ac:dyDescent="0.3">
      <c r="A91" s="386" t="s">
        <v>714</v>
      </c>
      <c r="B91" s="386"/>
      <c r="C91" s="361" t="s">
        <v>785</v>
      </c>
      <c r="D91" s="362"/>
      <c r="E91" s="362"/>
      <c r="F91" s="362"/>
      <c r="G91" s="362"/>
      <c r="H91" s="362"/>
      <c r="I91" s="362"/>
      <c r="J91" s="362"/>
      <c r="K91" s="362"/>
    </row>
    <row r="92" spans="1:11" ht="23.25" customHeight="1" x14ac:dyDescent="0.3">
      <c r="A92" s="386"/>
      <c r="B92" s="386"/>
      <c r="C92" s="412"/>
      <c r="D92" s="412"/>
      <c r="E92" s="412"/>
      <c r="F92" s="412"/>
      <c r="G92" s="412"/>
      <c r="H92" s="412"/>
      <c r="I92" s="412"/>
      <c r="J92" s="412"/>
      <c r="K92" s="412"/>
    </row>
    <row r="93" spans="1:11" ht="20.25" customHeight="1" x14ac:dyDescent="0.3">
      <c r="A93" s="363" t="s">
        <v>791</v>
      </c>
      <c r="B93" s="364"/>
      <c r="C93" s="414"/>
      <c r="D93" s="414"/>
      <c r="E93" s="414"/>
      <c r="F93" s="414"/>
      <c r="G93" s="414"/>
      <c r="H93" s="414"/>
      <c r="I93" s="415"/>
      <c r="J93" s="415"/>
      <c r="K93" s="415"/>
    </row>
    <row r="94" spans="1:11" ht="23.25" customHeight="1" x14ac:dyDescent="0.3">
      <c r="A94" s="18" t="s">
        <v>783</v>
      </c>
      <c r="B94" s="436" t="s">
        <v>715</v>
      </c>
      <c r="C94" s="437"/>
      <c r="D94" s="15" t="s">
        <v>767</v>
      </c>
      <c r="E94" s="16" t="s">
        <v>793</v>
      </c>
      <c r="F94" s="17" t="s">
        <v>718</v>
      </c>
      <c r="G94" s="18" t="s">
        <v>775</v>
      </c>
      <c r="H94" s="356" t="s">
        <v>764</v>
      </c>
      <c r="I94" s="357"/>
      <c r="J94" s="357"/>
      <c r="K94" s="357"/>
    </row>
    <row r="95" spans="1:11" ht="15" customHeight="1" x14ac:dyDescent="0.3">
      <c r="A95" s="438" t="s">
        <v>61</v>
      </c>
      <c r="B95" s="15" t="s">
        <v>716</v>
      </c>
      <c r="C95" s="15" t="s">
        <v>717</v>
      </c>
      <c r="D95" s="413"/>
      <c r="E95" s="355"/>
      <c r="F95" s="355"/>
      <c r="G95" s="355"/>
      <c r="H95" s="410"/>
      <c r="I95" s="411"/>
      <c r="J95" s="411"/>
      <c r="K95" s="411"/>
    </row>
    <row r="96" spans="1:11" ht="18" customHeight="1" x14ac:dyDescent="0.3">
      <c r="A96" s="439"/>
      <c r="B96" s="202"/>
      <c r="C96" s="202"/>
      <c r="D96" s="413"/>
      <c r="E96" s="355"/>
      <c r="F96" s="355"/>
      <c r="G96" s="355"/>
      <c r="H96" s="410"/>
      <c r="I96" s="411"/>
      <c r="J96" s="411"/>
      <c r="K96" s="411"/>
    </row>
    <row r="97" spans="1:11" ht="12.9" x14ac:dyDescent="0.35">
      <c r="A97" s="19"/>
      <c r="B97" s="19"/>
      <c r="C97" s="20"/>
      <c r="D97" s="20"/>
      <c r="E97" s="9"/>
      <c r="F97" s="3"/>
      <c r="G97" s="3"/>
      <c r="H97" s="3"/>
      <c r="I97" s="3"/>
      <c r="J97" s="3"/>
      <c r="K97" s="3"/>
    </row>
    <row r="98" spans="1:11" x14ac:dyDescent="0.3">
      <c r="A98" s="321" t="s">
        <v>768</v>
      </c>
      <c r="B98" s="321"/>
      <c r="C98" s="321"/>
      <c r="D98" s="67" t="s">
        <v>769</v>
      </c>
      <c r="E98" s="68" t="s">
        <v>707</v>
      </c>
      <c r="F98" s="68" t="s">
        <v>58</v>
      </c>
      <c r="G98" s="3"/>
      <c r="H98" s="3"/>
      <c r="I98" s="3"/>
      <c r="J98" s="3"/>
      <c r="K98" s="3"/>
    </row>
    <row r="99" spans="1:11" ht="15" customHeight="1" x14ac:dyDescent="0.3">
      <c r="A99" s="469" t="s">
        <v>3</v>
      </c>
      <c r="B99" s="470"/>
      <c r="C99" s="21"/>
      <c r="D99" s="184"/>
      <c r="E99" s="185"/>
      <c r="F99" s="185"/>
      <c r="G99" s="39"/>
      <c r="H99" s="39"/>
      <c r="I99" s="156"/>
      <c r="J99" s="156"/>
      <c r="K99" s="156"/>
    </row>
    <row r="100" spans="1:11" ht="15" customHeight="1" x14ac:dyDescent="0.3">
      <c r="A100" s="253" t="s">
        <v>2</v>
      </c>
      <c r="B100" s="354"/>
      <c r="C100" s="39"/>
      <c r="D100" s="184"/>
      <c r="E100" s="185"/>
      <c r="F100" s="185"/>
      <c r="G100" s="39"/>
      <c r="H100" s="39"/>
      <c r="I100" s="156"/>
      <c r="J100" s="156"/>
      <c r="K100" s="156"/>
    </row>
    <row r="101" spans="1:11" ht="15" customHeight="1" x14ac:dyDescent="0.3">
      <c r="A101" s="253" t="s">
        <v>18</v>
      </c>
      <c r="B101" s="354"/>
      <c r="C101" s="39"/>
      <c r="D101" s="184"/>
      <c r="E101" s="185"/>
      <c r="F101" s="185"/>
      <c r="G101" s="39"/>
      <c r="H101" s="39"/>
      <c r="I101" s="156"/>
      <c r="J101" s="156"/>
      <c r="K101" s="156"/>
    </row>
    <row r="102" spans="1:11" ht="15" customHeight="1" x14ac:dyDescent="0.3">
      <c r="A102" s="241" t="s">
        <v>761</v>
      </c>
      <c r="B102" s="241"/>
      <c r="C102" s="449"/>
      <c r="D102" s="184"/>
      <c r="E102" s="185"/>
      <c r="F102" s="185"/>
      <c r="G102" s="28"/>
      <c r="H102" s="28"/>
      <c r="I102" s="28"/>
      <c r="J102" s="28"/>
      <c r="K102" s="28"/>
    </row>
    <row r="103" spans="1:11" ht="15" customHeight="1" x14ac:dyDescent="0.3">
      <c r="A103" s="241" t="s">
        <v>762</v>
      </c>
      <c r="B103" s="241"/>
      <c r="C103" s="449"/>
      <c r="D103" s="36"/>
      <c r="E103" s="74"/>
      <c r="F103" s="74"/>
      <c r="G103" s="28"/>
      <c r="H103" s="28"/>
      <c r="I103" s="28"/>
      <c r="J103" s="28"/>
      <c r="K103" s="28"/>
    </row>
    <row r="104" spans="1:11" ht="15" customHeight="1" x14ac:dyDescent="0.3">
      <c r="A104" s="153" t="s">
        <v>919</v>
      </c>
      <c r="B104" s="153"/>
      <c r="C104" s="31"/>
      <c r="D104" s="184"/>
      <c r="E104" s="185"/>
      <c r="F104" s="185"/>
      <c r="G104" s="28"/>
      <c r="H104" s="28"/>
      <c r="I104" s="28"/>
      <c r="J104" s="28"/>
      <c r="K104" s="28"/>
    </row>
    <row r="105" spans="1:11" ht="12.75" customHeight="1" x14ac:dyDescent="0.35">
      <c r="A105" s="9" t="s">
        <v>782</v>
      </c>
      <c r="B105" s="38"/>
      <c r="C105" s="31"/>
      <c r="D105" s="21"/>
      <c r="E105" s="39"/>
      <c r="F105" s="39"/>
      <c r="G105" s="28"/>
      <c r="H105" s="28"/>
      <c r="I105" s="28"/>
      <c r="J105" s="28"/>
      <c r="K105" s="28"/>
    </row>
    <row r="106" spans="1:11" ht="11.25" customHeight="1" x14ac:dyDescent="0.35">
      <c r="A106" s="9" t="s">
        <v>920</v>
      </c>
      <c r="B106" s="3"/>
      <c r="C106" s="3"/>
      <c r="D106" s="12"/>
      <c r="E106" s="12"/>
      <c r="F106" s="12"/>
      <c r="G106" s="12"/>
      <c r="H106" s="12"/>
      <c r="I106" s="12"/>
      <c r="J106" s="12"/>
      <c r="K106" s="12"/>
    </row>
    <row r="107" spans="1:11" ht="13" customHeight="1" x14ac:dyDescent="0.35">
      <c r="A107" s="9"/>
      <c r="B107" s="3"/>
      <c r="C107" s="3"/>
      <c r="D107" s="12"/>
      <c r="E107" s="12"/>
      <c r="F107" s="12"/>
      <c r="G107" s="12"/>
      <c r="H107" s="12"/>
      <c r="I107" s="12"/>
      <c r="J107" s="12"/>
      <c r="K107" s="12"/>
    </row>
    <row r="108" spans="1:11" ht="20.149999999999999" customHeight="1" x14ac:dyDescent="0.3">
      <c r="A108" s="5" t="s">
        <v>1</v>
      </c>
      <c r="B108" s="458"/>
      <c r="C108" s="458"/>
      <c r="D108" s="458"/>
      <c r="E108" s="458"/>
      <c r="F108" s="458"/>
      <c r="G108" s="458"/>
      <c r="H108" s="458"/>
      <c r="I108" s="458"/>
      <c r="J108" s="458"/>
      <c r="K108" s="458"/>
    </row>
    <row r="109" spans="1:11" ht="13.5" customHeight="1" x14ac:dyDescent="0.3">
      <c r="A109" s="353" t="s">
        <v>878</v>
      </c>
      <c r="B109" s="353"/>
      <c r="C109" s="353"/>
      <c r="D109" s="353"/>
      <c r="E109" s="353"/>
      <c r="F109" s="353"/>
      <c r="G109" s="353"/>
      <c r="H109" s="353"/>
      <c r="I109" s="353"/>
      <c r="J109" s="353"/>
      <c r="K109" s="353"/>
    </row>
    <row r="110" spans="1:11" ht="14.25" customHeight="1" x14ac:dyDescent="0.3">
      <c r="A110" s="353"/>
      <c r="B110" s="353"/>
      <c r="C110" s="353"/>
      <c r="D110" s="353"/>
      <c r="E110" s="353"/>
      <c r="F110" s="353"/>
      <c r="G110" s="353"/>
      <c r="H110" s="353"/>
      <c r="I110" s="353"/>
      <c r="J110" s="353"/>
      <c r="K110" s="353"/>
    </row>
    <row r="111" spans="1:11" ht="20.25" customHeight="1" x14ac:dyDescent="0.3">
      <c r="A111" s="273" t="s">
        <v>22</v>
      </c>
      <c r="B111" s="273"/>
      <c r="C111" s="273"/>
      <c r="D111" s="3"/>
      <c r="E111" s="3"/>
      <c r="F111" s="3"/>
      <c r="G111" s="3"/>
      <c r="H111" s="3"/>
      <c r="I111" s="3"/>
      <c r="J111" s="3"/>
      <c r="K111" s="3"/>
    </row>
    <row r="112" spans="1:11" ht="20.25" customHeight="1" x14ac:dyDescent="0.35">
      <c r="A112" s="32" t="s">
        <v>789</v>
      </c>
      <c r="B112" s="37"/>
      <c r="C112" s="37"/>
      <c r="D112" s="3"/>
      <c r="E112" s="3"/>
      <c r="F112" s="3"/>
      <c r="G112" s="3"/>
      <c r="H112" s="3"/>
      <c r="I112" s="3"/>
      <c r="J112" s="3"/>
      <c r="K112" s="3"/>
    </row>
    <row r="113" spans="1:15" ht="2.25" customHeight="1" x14ac:dyDescent="0.3">
      <c r="A113" s="435"/>
      <c r="B113" s="435"/>
      <c r="C113" s="435"/>
      <c r="D113" s="435"/>
      <c r="E113" s="435"/>
      <c r="F113" s="3"/>
      <c r="G113" s="3"/>
      <c r="H113" s="3"/>
      <c r="I113" s="3"/>
      <c r="J113" s="3"/>
      <c r="K113" s="3"/>
    </row>
    <row r="114" spans="1:15" ht="12" customHeight="1" x14ac:dyDescent="0.3">
      <c r="A114" s="88" t="s">
        <v>879</v>
      </c>
      <c r="B114" s="30"/>
      <c r="C114" s="30"/>
      <c r="D114" s="30"/>
      <c r="E114" s="30"/>
      <c r="F114" s="3"/>
      <c r="G114" s="3"/>
      <c r="H114" s="3"/>
      <c r="I114" s="3"/>
      <c r="J114" s="3"/>
      <c r="K114" s="3"/>
    </row>
    <row r="115" spans="1:15" ht="20.149999999999999" customHeight="1" x14ac:dyDescent="0.3">
      <c r="A115" s="22" t="s">
        <v>17</v>
      </c>
      <c r="B115" s="381"/>
      <c r="C115" s="382"/>
      <c r="D115" s="382"/>
      <c r="E115" s="382"/>
      <c r="F115" s="22" t="s">
        <v>23</v>
      </c>
      <c r="G115" s="376"/>
      <c r="H115" s="377"/>
      <c r="I115" s="378"/>
      <c r="J115" s="378"/>
      <c r="K115" s="378"/>
    </row>
    <row r="116" spans="1:15" ht="20.149999999999999" customHeight="1" x14ac:dyDescent="0.3">
      <c r="A116" s="22" t="s">
        <v>24</v>
      </c>
      <c r="B116" s="379"/>
      <c r="C116" s="380"/>
      <c r="D116" s="380"/>
      <c r="E116" s="380"/>
      <c r="F116" s="22" t="s">
        <v>13</v>
      </c>
      <c r="G116" s="383"/>
      <c r="H116" s="384"/>
      <c r="I116" s="384"/>
      <c r="J116" s="384"/>
      <c r="K116" s="385"/>
    </row>
    <row r="117" spans="1:15" ht="20.149999999999999" customHeight="1" thickBot="1" x14ac:dyDescent="0.35">
      <c r="A117" s="466" t="s">
        <v>736</v>
      </c>
      <c r="B117" s="467"/>
      <c r="C117" s="468"/>
      <c r="D117" s="459"/>
      <c r="E117" s="460"/>
      <c r="F117" s="460"/>
      <c r="G117" s="460"/>
      <c r="H117" s="460"/>
      <c r="I117" s="461"/>
      <c r="J117" s="461"/>
      <c r="K117" s="461"/>
    </row>
    <row r="118" spans="1:15" ht="12" customHeight="1" thickBot="1" x14ac:dyDescent="0.35">
      <c r="A118" s="431" t="s">
        <v>812</v>
      </c>
      <c r="B118" s="432"/>
      <c r="C118" s="432"/>
      <c r="D118" s="432"/>
      <c r="E118" s="432"/>
      <c r="F118" s="432"/>
      <c r="G118" s="432"/>
      <c r="H118" s="432"/>
      <c r="I118" s="432"/>
      <c r="J118" s="432"/>
      <c r="K118" s="432"/>
      <c r="L118" s="78"/>
      <c r="M118" s="78"/>
    </row>
    <row r="119" spans="1:15" ht="12" customHeight="1" x14ac:dyDescent="0.3">
      <c r="A119" s="485" t="s">
        <v>824</v>
      </c>
      <c r="B119" s="485"/>
      <c r="C119" s="485"/>
      <c r="D119" s="485"/>
      <c r="E119" s="485"/>
      <c r="F119" s="485"/>
      <c r="G119" s="485"/>
      <c r="H119" s="429" t="s">
        <v>813</v>
      </c>
      <c r="I119" s="429"/>
      <c r="J119" s="429"/>
      <c r="K119" s="429"/>
      <c r="L119" s="427"/>
      <c r="M119" s="428"/>
    </row>
    <row r="120" spans="1:15" ht="12" customHeight="1" x14ac:dyDescent="0.3">
      <c r="A120" s="486"/>
      <c r="B120" s="486"/>
      <c r="C120" s="486"/>
      <c r="D120" s="486"/>
      <c r="E120" s="486"/>
      <c r="F120" s="486"/>
      <c r="G120" s="486"/>
      <c r="H120" s="430"/>
      <c r="I120" s="430"/>
      <c r="J120" s="430"/>
      <c r="K120" s="430"/>
      <c r="L120" s="428"/>
      <c r="M120" s="428"/>
    </row>
    <row r="121" spans="1:15" ht="95.15" customHeight="1" x14ac:dyDescent="0.3">
      <c r="A121" s="486"/>
      <c r="B121" s="486"/>
      <c r="C121" s="486"/>
      <c r="D121" s="486"/>
      <c r="E121" s="486"/>
      <c r="F121" s="486"/>
      <c r="G121" s="486"/>
      <c r="H121" s="430"/>
      <c r="I121" s="430"/>
      <c r="J121" s="430"/>
      <c r="K121" s="430"/>
      <c r="L121" s="77"/>
      <c r="M121" s="77"/>
    </row>
    <row r="122" spans="1:15" ht="15" customHeight="1" x14ac:dyDescent="0.3">
      <c r="A122" s="76"/>
      <c r="B122" s="76"/>
      <c r="C122" s="76"/>
      <c r="D122" s="76"/>
      <c r="E122" s="76"/>
      <c r="F122" s="76"/>
      <c r="G122" s="76"/>
      <c r="H122" s="23"/>
      <c r="I122" s="23"/>
      <c r="J122" s="23"/>
      <c r="K122" s="23"/>
    </row>
    <row r="123" spans="1:15" ht="15" customHeight="1" x14ac:dyDescent="0.3">
      <c r="A123" s="240" t="s">
        <v>709</v>
      </c>
      <c r="B123" s="240"/>
      <c r="C123" s="240"/>
      <c r="D123" s="240"/>
      <c r="E123" s="240"/>
      <c r="F123" s="240"/>
      <c r="G123" s="240"/>
      <c r="H123" s="240"/>
      <c r="I123" s="240"/>
      <c r="J123" s="240"/>
      <c r="K123" s="240"/>
    </row>
    <row r="124" spans="1:15" ht="26.25" customHeight="1" x14ac:dyDescent="0.3">
      <c r="A124" s="278" t="s">
        <v>864</v>
      </c>
      <c r="B124" s="278"/>
      <c r="C124" s="278"/>
      <c r="D124" s="278"/>
      <c r="E124" s="278"/>
      <c r="F124" s="278"/>
      <c r="G124" s="278"/>
      <c r="H124" s="278"/>
      <c r="I124" s="278"/>
      <c r="J124" s="278"/>
      <c r="K124" s="278"/>
    </row>
    <row r="125" spans="1:15" ht="25" customHeight="1" x14ac:dyDescent="0.3">
      <c r="A125" s="482" t="s">
        <v>725</v>
      </c>
      <c r="B125" s="482"/>
      <c r="C125" s="482"/>
      <c r="D125" s="482"/>
      <c r="E125" s="482"/>
      <c r="F125" s="482"/>
      <c r="G125" s="482"/>
      <c r="H125" s="482"/>
      <c r="I125" s="482"/>
      <c r="J125" s="482"/>
      <c r="K125" s="482"/>
    </row>
    <row r="126" spans="1:15" ht="20.149999999999999" customHeight="1" x14ac:dyDescent="0.3">
      <c r="A126" s="483" t="s">
        <v>934</v>
      </c>
      <c r="B126" s="483"/>
      <c r="C126" s="483"/>
      <c r="D126" s="483"/>
      <c r="E126" s="483"/>
      <c r="F126" s="483"/>
      <c r="G126" s="483"/>
      <c r="H126" s="483"/>
      <c r="I126" s="483"/>
      <c r="J126" s="483"/>
      <c r="K126" s="483"/>
    </row>
    <row r="127" spans="1:15" ht="20.149999999999999" customHeight="1" x14ac:dyDescent="0.3">
      <c r="A127" s="483" t="s">
        <v>935</v>
      </c>
      <c r="B127" s="483"/>
      <c r="C127" s="483"/>
      <c r="D127" s="483"/>
      <c r="E127" s="483"/>
      <c r="F127" s="483"/>
      <c r="G127" s="483"/>
      <c r="H127" s="483"/>
      <c r="I127" s="483"/>
      <c r="J127" s="483"/>
      <c r="K127" s="483"/>
      <c r="O127" s="52" t="s">
        <v>60</v>
      </c>
    </row>
    <row r="128" spans="1:15" ht="20.149999999999999" customHeight="1" x14ac:dyDescent="0.3">
      <c r="A128" s="483" t="s">
        <v>936</v>
      </c>
      <c r="B128" s="483"/>
      <c r="C128" s="483"/>
      <c r="D128" s="483"/>
      <c r="E128" s="483"/>
      <c r="F128" s="483"/>
      <c r="G128" s="483"/>
      <c r="H128" s="483"/>
      <c r="I128" s="483"/>
      <c r="J128" s="483"/>
      <c r="K128" s="483"/>
      <c r="O128" s="52" t="s">
        <v>940</v>
      </c>
    </row>
    <row r="129" spans="1:15" s="73" customFormat="1" ht="26.25" customHeight="1" x14ac:dyDescent="0.3">
      <c r="A129" s="484" t="s">
        <v>937</v>
      </c>
      <c r="B129" s="484"/>
      <c r="C129" s="484"/>
      <c r="D129" s="484"/>
      <c r="E129" s="484"/>
      <c r="F129" s="484"/>
      <c r="G129" s="484"/>
      <c r="H129" s="484"/>
      <c r="I129" s="484"/>
      <c r="J129" s="484"/>
      <c r="K129" s="484"/>
      <c r="O129" s="52" t="s">
        <v>42</v>
      </c>
    </row>
    <row r="130" spans="1:15" s="73" customFormat="1" ht="23.25" customHeight="1" x14ac:dyDescent="0.3">
      <c r="A130" s="484" t="s">
        <v>938</v>
      </c>
      <c r="B130" s="484"/>
      <c r="C130" s="484"/>
      <c r="D130" s="484"/>
      <c r="E130" s="484"/>
      <c r="F130" s="484"/>
      <c r="G130" s="484"/>
      <c r="H130" s="484"/>
      <c r="I130" s="484"/>
      <c r="J130" s="484"/>
      <c r="K130" s="484"/>
      <c r="O130" s="52" t="s">
        <v>942</v>
      </c>
    </row>
    <row r="131" spans="1:15" s="73" customFormat="1" ht="24.9" customHeight="1" x14ac:dyDescent="0.3">
      <c r="A131" s="472" t="s">
        <v>943</v>
      </c>
      <c r="B131" s="472"/>
      <c r="C131" s="472"/>
      <c r="D131" s="472"/>
      <c r="E131" s="472"/>
      <c r="F131" s="474" t="s">
        <v>60</v>
      </c>
      <c r="G131" s="476" t="s">
        <v>939</v>
      </c>
      <c r="H131" s="476"/>
      <c r="I131" s="476"/>
      <c r="J131" s="476"/>
      <c r="K131" s="476"/>
    </row>
    <row r="132" spans="1:15" s="73" customFormat="1" ht="27.45" customHeight="1" x14ac:dyDescent="0.3">
      <c r="A132" s="473"/>
      <c r="B132" s="473"/>
      <c r="C132" s="473"/>
      <c r="D132" s="473"/>
      <c r="E132" s="473"/>
      <c r="F132" s="475"/>
      <c r="G132" s="471"/>
      <c r="H132" s="471"/>
      <c r="I132" s="471"/>
      <c r="J132" s="471"/>
      <c r="K132" s="471"/>
    </row>
    <row r="133" spans="1:15" ht="21.75" customHeight="1" x14ac:dyDescent="0.3">
      <c r="A133" s="50"/>
      <c r="B133" s="50"/>
      <c r="C133" s="33"/>
      <c r="D133" s="33"/>
      <c r="E133" s="33"/>
      <c r="F133" s="33"/>
      <c r="G133" s="33"/>
      <c r="H133" s="33"/>
      <c r="I133" s="159"/>
      <c r="J133" s="159"/>
      <c r="K133" s="159"/>
    </row>
    <row r="134" spans="1:15" ht="20.149999999999999" customHeight="1" x14ac:dyDescent="0.4">
      <c r="A134" s="300" t="s">
        <v>865</v>
      </c>
      <c r="B134" s="300"/>
      <c r="C134" s="300"/>
      <c r="D134" s="300"/>
      <c r="E134" s="300"/>
      <c r="F134" s="300"/>
      <c r="G134" s="300"/>
      <c r="H134" s="300"/>
      <c r="I134" s="300"/>
      <c r="J134" s="300"/>
      <c r="K134" s="300"/>
    </row>
    <row r="135" spans="1:15" ht="19.5" customHeight="1" x14ac:dyDescent="0.4">
      <c r="A135" s="371" t="s">
        <v>795</v>
      </c>
      <c r="B135" s="371"/>
      <c r="C135" s="371"/>
      <c r="D135" s="371"/>
      <c r="E135" s="371"/>
      <c r="F135" s="371"/>
      <c r="G135" s="371"/>
      <c r="H135" s="371"/>
      <c r="I135" s="371"/>
      <c r="J135" s="371"/>
      <c r="K135" s="371"/>
    </row>
    <row r="136" spans="1:15" ht="20.149999999999999" customHeight="1" x14ac:dyDescent="0.3">
      <c r="A136" s="365" t="s">
        <v>19</v>
      </c>
      <c r="B136" s="366"/>
      <c r="C136" s="366"/>
      <c r="D136" s="366"/>
      <c r="E136" s="368" t="s">
        <v>784</v>
      </c>
      <c r="F136" s="369"/>
      <c r="G136" s="24" t="s">
        <v>20</v>
      </c>
      <c r="H136" s="24" t="s">
        <v>21</v>
      </c>
      <c r="I136" s="301"/>
      <c r="J136" s="302"/>
      <c r="K136" s="303"/>
    </row>
    <row r="137" spans="1:15" ht="30.75" customHeight="1" x14ac:dyDescent="0.3">
      <c r="A137" s="367">
        <f>$D$18</f>
        <v>0</v>
      </c>
      <c r="B137" s="367"/>
      <c r="C137" s="367"/>
      <c r="D137" s="367"/>
      <c r="E137" s="370">
        <f>D20</f>
        <v>0</v>
      </c>
      <c r="F137" s="370"/>
      <c r="G137" s="203">
        <f>F28</f>
        <v>0</v>
      </c>
      <c r="H137" s="204">
        <f>G28</f>
        <v>0</v>
      </c>
      <c r="I137" s="304"/>
      <c r="J137" s="305"/>
      <c r="K137" s="306"/>
    </row>
    <row r="138" spans="1:15" ht="15" customHeight="1" x14ac:dyDescent="0.3">
      <c r="A138" s="277" t="s">
        <v>830</v>
      </c>
      <c r="B138" s="277"/>
      <c r="C138" s="277"/>
      <c r="D138" s="277"/>
      <c r="E138" s="277"/>
      <c r="F138" s="277"/>
      <c r="G138" s="277"/>
      <c r="H138" s="277"/>
      <c r="I138" s="181"/>
      <c r="J138" s="181"/>
      <c r="K138" s="181"/>
    </row>
    <row r="139" spans="1:15" ht="9" customHeight="1" x14ac:dyDescent="0.3">
      <c r="A139" s="26"/>
      <c r="B139" s="26"/>
      <c r="C139" s="26"/>
      <c r="D139" s="26"/>
      <c r="E139" s="26"/>
      <c r="F139" s="25"/>
      <c r="G139" s="25"/>
      <c r="H139" s="25"/>
      <c r="I139" s="25"/>
      <c r="J139" s="25"/>
      <c r="K139" s="25"/>
    </row>
    <row r="140" spans="1:15" ht="17.25" customHeight="1" x14ac:dyDescent="0.3">
      <c r="A140" s="335" t="s">
        <v>866</v>
      </c>
      <c r="B140" s="335"/>
      <c r="C140" s="335"/>
      <c r="D140" s="335"/>
      <c r="E140" s="335"/>
      <c r="F140" s="335"/>
      <c r="G140" s="335"/>
      <c r="H140" s="335"/>
      <c r="I140" s="335"/>
      <c r="J140" s="335"/>
      <c r="K140" s="335"/>
    </row>
    <row r="141" spans="1:15" ht="23.6" customHeight="1" x14ac:dyDescent="0.3">
      <c r="A141" s="335"/>
      <c r="B141" s="335"/>
      <c r="C141" s="335"/>
      <c r="D141" s="335"/>
      <c r="E141" s="335"/>
      <c r="F141" s="335"/>
      <c r="G141" s="335"/>
      <c r="H141" s="335"/>
      <c r="I141" s="335"/>
      <c r="J141" s="335"/>
      <c r="K141" s="335"/>
    </row>
    <row r="142" spans="1:15" ht="42" customHeight="1" x14ac:dyDescent="0.3">
      <c r="A142" s="335" t="s">
        <v>867</v>
      </c>
      <c r="B142" s="335"/>
      <c r="C142" s="335"/>
      <c r="D142" s="335"/>
      <c r="E142" s="335"/>
      <c r="F142" s="335"/>
      <c r="G142" s="335"/>
      <c r="H142" s="335"/>
      <c r="I142" s="335"/>
      <c r="J142" s="335"/>
      <c r="K142" s="335"/>
    </row>
    <row r="143" spans="1:15" ht="12.75" customHeight="1" x14ac:dyDescent="0.3">
      <c r="A143" s="335" t="s">
        <v>880</v>
      </c>
      <c r="B143" s="335"/>
      <c r="C143" s="335"/>
      <c r="D143" s="335"/>
      <c r="E143" s="335"/>
      <c r="F143" s="335"/>
      <c r="G143" s="335"/>
      <c r="H143" s="335"/>
      <c r="I143" s="335"/>
      <c r="J143" s="335"/>
      <c r="K143" s="335"/>
    </row>
    <row r="144" spans="1:15" ht="94.5" customHeight="1" x14ac:dyDescent="0.3">
      <c r="A144" s="335"/>
      <c r="B144" s="335"/>
      <c r="C144" s="335"/>
      <c r="D144" s="335"/>
      <c r="E144" s="335"/>
      <c r="F144" s="335"/>
      <c r="G144" s="335"/>
      <c r="H144" s="335"/>
      <c r="I144" s="335"/>
      <c r="J144" s="335"/>
      <c r="K144" s="335"/>
    </row>
    <row r="145" spans="1:31" ht="6.75" customHeight="1" x14ac:dyDescent="0.3">
      <c r="A145" s="335"/>
      <c r="B145" s="335"/>
      <c r="C145" s="335"/>
      <c r="D145" s="335"/>
      <c r="E145" s="335"/>
      <c r="F145" s="335"/>
      <c r="G145" s="335"/>
      <c r="H145" s="335"/>
      <c r="I145" s="335"/>
      <c r="J145" s="335"/>
      <c r="K145" s="335"/>
    </row>
    <row r="146" spans="1:31" ht="205.75" customHeight="1" x14ac:dyDescent="0.3">
      <c r="A146" s="335"/>
      <c r="B146" s="335"/>
      <c r="C146" s="335"/>
      <c r="D146" s="335"/>
      <c r="E146" s="335"/>
      <c r="F146" s="335"/>
      <c r="G146" s="335"/>
      <c r="H146" s="335"/>
      <c r="I146" s="335"/>
      <c r="J146" s="335"/>
      <c r="K146" s="335"/>
    </row>
    <row r="147" spans="1:31" ht="24.75" customHeight="1" x14ac:dyDescent="0.3">
      <c r="A147" s="352" t="s">
        <v>770</v>
      </c>
      <c r="B147" s="352"/>
      <c r="C147" s="352"/>
      <c r="D147" s="352"/>
      <c r="E147" s="352"/>
      <c r="F147" s="352"/>
      <c r="G147" s="352"/>
      <c r="H147" s="352"/>
      <c r="I147" s="352"/>
      <c r="J147" s="352"/>
      <c r="K147" s="352"/>
    </row>
    <row r="148" spans="1:31" ht="9" customHeight="1" x14ac:dyDescent="0.3">
      <c r="A148" s="34"/>
      <c r="B148" s="34"/>
      <c r="C148" s="34"/>
      <c r="D148" s="34"/>
      <c r="E148" s="34"/>
      <c r="F148" s="34"/>
      <c r="G148" s="34"/>
      <c r="H148" s="34"/>
      <c r="I148" s="155"/>
      <c r="J148" s="155"/>
      <c r="K148" s="155"/>
    </row>
    <row r="149" spans="1:31" ht="12" customHeight="1" x14ac:dyDescent="0.3">
      <c r="A149" s="335" t="s">
        <v>31</v>
      </c>
      <c r="B149" s="335"/>
      <c r="C149" s="335"/>
      <c r="D149" s="335"/>
      <c r="E149" s="335"/>
      <c r="F149" s="335"/>
      <c r="G149" s="335"/>
      <c r="H149" s="335"/>
      <c r="I149" s="335"/>
      <c r="J149" s="335"/>
      <c r="K149" s="335"/>
    </row>
    <row r="150" spans="1:31" ht="9" customHeight="1" x14ac:dyDescent="0.3">
      <c r="A150" s="34"/>
      <c r="B150" s="34"/>
      <c r="C150" s="34"/>
      <c r="D150" s="34"/>
      <c r="E150" s="34"/>
      <c r="F150" s="34"/>
      <c r="G150" s="34"/>
      <c r="H150" s="34"/>
      <c r="I150" s="155"/>
      <c r="J150" s="155"/>
      <c r="K150" s="155"/>
    </row>
    <row r="151" spans="1:31" ht="13.5" customHeight="1" x14ac:dyDescent="0.3">
      <c r="A151" s="335" t="s">
        <v>868</v>
      </c>
      <c r="B151" s="335"/>
      <c r="C151" s="335"/>
      <c r="D151" s="335"/>
      <c r="E151" s="335"/>
      <c r="F151" s="335"/>
      <c r="G151" s="335"/>
      <c r="H151" s="335"/>
      <c r="I151" s="335"/>
      <c r="J151" s="335"/>
      <c r="K151" s="335"/>
    </row>
    <row r="152" spans="1:31" ht="9" customHeight="1" x14ac:dyDescent="0.3">
      <c r="A152" s="35"/>
      <c r="B152" s="35"/>
      <c r="C152" s="35"/>
      <c r="D152" s="35"/>
      <c r="E152" s="35"/>
      <c r="F152" s="35"/>
      <c r="G152" s="35"/>
      <c r="H152" s="35"/>
      <c r="I152" s="157"/>
      <c r="J152" s="157"/>
      <c r="K152" s="157"/>
    </row>
    <row r="153" spans="1:31" ht="50.15" customHeight="1" x14ac:dyDescent="0.3">
      <c r="A153" s="336" t="s">
        <v>794</v>
      </c>
      <c r="B153" s="336"/>
      <c r="C153" s="336"/>
      <c r="D153" s="336"/>
      <c r="E153" s="336"/>
      <c r="F153" s="336"/>
      <c r="G153" s="336"/>
      <c r="H153" s="336"/>
      <c r="I153" s="336"/>
      <c r="J153" s="336"/>
      <c r="K153" s="336"/>
    </row>
    <row r="154" spans="1:31" ht="0.75" customHeight="1" x14ac:dyDescent="0.3">
      <c r="A154" s="25"/>
      <c r="B154" s="25"/>
      <c r="C154" s="25"/>
      <c r="D154" s="25"/>
      <c r="E154" s="25"/>
      <c r="F154" s="25"/>
      <c r="G154" s="25"/>
      <c r="H154" s="25"/>
      <c r="I154" s="25"/>
      <c r="J154" s="25"/>
      <c r="K154" s="25"/>
    </row>
    <row r="155" spans="1:31" ht="24" customHeight="1" x14ac:dyDescent="0.3">
      <c r="A155" s="335" t="s">
        <v>56</v>
      </c>
      <c r="B155" s="335"/>
      <c r="C155" s="335"/>
      <c r="D155" s="335"/>
      <c r="E155" s="335"/>
      <c r="F155" s="335"/>
      <c r="G155" s="335"/>
      <c r="H155" s="335"/>
      <c r="I155" s="335"/>
      <c r="J155" s="335"/>
      <c r="K155" s="335"/>
      <c r="S155" s="51"/>
    </row>
    <row r="156" spans="1:31" ht="24" customHeight="1" x14ac:dyDescent="0.4">
      <c r="A156" s="3"/>
      <c r="B156" s="3"/>
      <c r="C156" s="313" t="s">
        <v>781</v>
      </c>
      <c r="D156" s="314"/>
      <c r="E156" s="309"/>
      <c r="F156" s="307" t="s">
        <v>780</v>
      </c>
      <c r="G156" s="308"/>
      <c r="H156" s="308"/>
      <c r="I156" s="309"/>
      <c r="J156" s="332"/>
      <c r="K156" s="332"/>
      <c r="N156" s="53" t="s">
        <v>751</v>
      </c>
      <c r="O156" s="53" t="s">
        <v>26</v>
      </c>
      <c r="P156" s="53" t="s">
        <v>28</v>
      </c>
      <c r="Q156" s="53" t="s">
        <v>29</v>
      </c>
      <c r="R156" s="53"/>
      <c r="U156" s="54" t="s">
        <v>687</v>
      </c>
      <c r="W156" s="55" t="s">
        <v>64</v>
      </c>
      <c r="X156" s="55" t="s">
        <v>65</v>
      </c>
      <c r="Y156" s="2" t="s">
        <v>66</v>
      </c>
      <c r="Z156" s="2" t="s">
        <v>67</v>
      </c>
      <c r="AD156" s="1" t="s">
        <v>706</v>
      </c>
      <c r="AE156" s="1" t="e">
        <f>(WEEKNUM(#REF!,2))-1</f>
        <v>#REF!</v>
      </c>
    </row>
    <row r="157" spans="1:31" ht="19.5" customHeight="1" x14ac:dyDescent="0.3">
      <c r="A157" s="315" t="s">
        <v>689</v>
      </c>
      <c r="B157" s="315"/>
      <c r="C157" s="316">
        <f>C34</f>
        <v>0</v>
      </c>
      <c r="D157" s="317"/>
      <c r="E157" s="318"/>
      <c r="F157" s="310"/>
      <c r="G157" s="311"/>
      <c r="H157" s="311"/>
      <c r="I157" s="312"/>
      <c r="J157" s="333"/>
      <c r="K157" s="333"/>
      <c r="N157" s="52" t="s">
        <v>752</v>
      </c>
      <c r="O157" s="56">
        <f>'Application Form'!$F28-84</f>
        <v>-84</v>
      </c>
      <c r="P157" s="56">
        <f>'Application Form'!$F$28-56</f>
        <v>-56</v>
      </c>
      <c r="Q157" s="56">
        <f>'Application Form'!$E$28-98</f>
        <v>-98</v>
      </c>
      <c r="R157" s="56"/>
      <c r="U157" s="1" t="e">
        <f>VLOOKUP($C$33,$W$157:$X$358,2,FALSE)</f>
        <v>#N/A</v>
      </c>
      <c r="W157" s="47" t="s">
        <v>68</v>
      </c>
      <c r="X157" s="57" t="s">
        <v>69</v>
      </c>
      <c r="Y157" s="1" t="s">
        <v>69</v>
      </c>
      <c r="Z157" s="1" t="s">
        <v>70</v>
      </c>
      <c r="AD157" s="1" t="s">
        <v>700</v>
      </c>
      <c r="AE157" s="1" t="e">
        <f>AE156-3</f>
        <v>#REF!</v>
      </c>
    </row>
    <row r="158" spans="1:31" ht="18.75" customHeight="1" x14ac:dyDescent="0.3">
      <c r="A158" s="339" t="s">
        <v>690</v>
      </c>
      <c r="B158" s="340"/>
      <c r="C158" s="338"/>
      <c r="D158" s="338"/>
      <c r="E158" s="338"/>
      <c r="F158" s="326"/>
      <c r="G158" s="327"/>
      <c r="H158" s="327"/>
      <c r="I158" s="328"/>
      <c r="J158" s="333"/>
      <c r="K158" s="333"/>
      <c r="N158" s="52" t="s">
        <v>753</v>
      </c>
      <c r="O158" s="56">
        <f>'Application Form'!$F$28-119</f>
        <v>-119</v>
      </c>
      <c r="P158" s="56">
        <f>'Application Form'!$F$28-56</f>
        <v>-56</v>
      </c>
      <c r="Q158" s="56">
        <f>'Application Form'!$E$28-98</f>
        <v>-98</v>
      </c>
      <c r="R158" s="56"/>
      <c r="W158" s="47" t="s">
        <v>75</v>
      </c>
      <c r="X158" s="57" t="s">
        <v>76</v>
      </c>
      <c r="Y158" s="1" t="s">
        <v>73</v>
      </c>
      <c r="Z158" s="1" t="s">
        <v>74</v>
      </c>
      <c r="AD158" s="1" t="s">
        <v>704</v>
      </c>
      <c r="AE158" s="1" t="e">
        <f>(AE157-1)*7</f>
        <v>#REF!</v>
      </c>
    </row>
    <row r="159" spans="1:31" ht="24" customHeight="1" x14ac:dyDescent="0.3">
      <c r="A159" s="313" t="s">
        <v>691</v>
      </c>
      <c r="B159" s="309"/>
      <c r="C159" s="338"/>
      <c r="D159" s="338"/>
      <c r="E159" s="338"/>
      <c r="F159" s="326"/>
      <c r="G159" s="327"/>
      <c r="H159" s="327"/>
      <c r="I159" s="328"/>
      <c r="J159" s="333"/>
      <c r="K159" s="333"/>
      <c r="N159" s="52" t="s">
        <v>754</v>
      </c>
      <c r="O159" s="56">
        <f>'Application Form'!$F$28-119</f>
        <v>-119</v>
      </c>
      <c r="P159" s="56">
        <f>'Application Form'!$F$28-56</f>
        <v>-56</v>
      </c>
      <c r="Q159" s="56">
        <f>'Application Form'!$E$28-70</f>
        <v>-70</v>
      </c>
      <c r="R159" s="56"/>
      <c r="W159" s="47" t="s">
        <v>78</v>
      </c>
      <c r="X159" s="57" t="s">
        <v>79</v>
      </c>
      <c r="Y159" s="1" t="s">
        <v>76</v>
      </c>
      <c r="Z159" s="1" t="s">
        <v>77</v>
      </c>
      <c r="AD159" s="1" t="s">
        <v>701</v>
      </c>
      <c r="AE159" s="51">
        <v>43832</v>
      </c>
    </row>
    <row r="160" spans="1:31" ht="26.25" customHeight="1" x14ac:dyDescent="0.3">
      <c r="A160" s="313" t="s">
        <v>729</v>
      </c>
      <c r="B160" s="309"/>
      <c r="C160" s="337" t="s">
        <v>730</v>
      </c>
      <c r="D160" s="337"/>
      <c r="E160" s="337"/>
      <c r="F160" s="329" t="s">
        <v>730</v>
      </c>
      <c r="G160" s="330"/>
      <c r="H160" s="330"/>
      <c r="I160" s="331"/>
      <c r="J160" s="333"/>
      <c r="K160" s="333"/>
      <c r="N160" s="52" t="s">
        <v>755</v>
      </c>
      <c r="O160" s="56">
        <f>'Application Form'!$F$28-119</f>
        <v>-119</v>
      </c>
      <c r="P160" s="56">
        <f>'Application Form'!$F$28-56</f>
        <v>-56</v>
      </c>
      <c r="Q160" s="56">
        <f>'Application Form'!$E$28-70</f>
        <v>-70</v>
      </c>
      <c r="R160" s="56"/>
      <c r="W160" s="47" t="s">
        <v>99</v>
      </c>
      <c r="X160" s="57" t="s">
        <v>100</v>
      </c>
      <c r="Y160" s="1" t="s">
        <v>79</v>
      </c>
      <c r="Z160" s="1" t="s">
        <v>80</v>
      </c>
      <c r="AD160" s="1" t="s">
        <v>705</v>
      </c>
      <c r="AE160" s="51" t="e">
        <f>AE159+AE158</f>
        <v>#REF!</v>
      </c>
    </row>
    <row r="161" spans="1:31" ht="15" customHeight="1" x14ac:dyDescent="0.3">
      <c r="A161" s="339" t="s">
        <v>6</v>
      </c>
      <c r="B161" s="340"/>
      <c r="C161" s="338"/>
      <c r="D161" s="338"/>
      <c r="E161" s="338"/>
      <c r="F161" s="326"/>
      <c r="G161" s="327"/>
      <c r="H161" s="327"/>
      <c r="I161" s="328"/>
      <c r="J161" s="333"/>
      <c r="K161" s="333"/>
      <c r="N161" s="1" t="s">
        <v>758</v>
      </c>
      <c r="O161" s="56">
        <f>'Application Form'!$F$28-182</f>
        <v>-182</v>
      </c>
      <c r="P161" s="56">
        <f>'Application Form'!$F$28-56</f>
        <v>-56</v>
      </c>
      <c r="W161" s="47" t="s">
        <v>81</v>
      </c>
      <c r="X161" s="57" t="s">
        <v>82</v>
      </c>
      <c r="Y161" s="1" t="s">
        <v>82</v>
      </c>
      <c r="Z161" s="1" t="s">
        <v>83</v>
      </c>
      <c r="AD161" s="1" t="s">
        <v>702</v>
      </c>
      <c r="AE161" s="51" t="e">
        <f>AE160+3</f>
        <v>#REF!</v>
      </c>
    </row>
    <row r="162" spans="1:31" ht="48" customHeight="1" x14ac:dyDescent="0.3">
      <c r="A162" s="339" t="s">
        <v>7</v>
      </c>
      <c r="B162" s="340"/>
      <c r="C162" s="338"/>
      <c r="D162" s="338"/>
      <c r="E162" s="338"/>
      <c r="F162" s="326"/>
      <c r="G162" s="327"/>
      <c r="H162" s="327"/>
      <c r="I162" s="328"/>
      <c r="J162" s="334"/>
      <c r="K162" s="334"/>
      <c r="N162" s="1" t="s">
        <v>756</v>
      </c>
      <c r="O162" s="56">
        <f>'Application Form'!$F$28-182</f>
        <v>-182</v>
      </c>
      <c r="P162" s="56">
        <f>'Application Form'!$F$28-56</f>
        <v>-56</v>
      </c>
      <c r="W162" s="47" t="s">
        <v>84</v>
      </c>
      <c r="X162" s="57" t="s">
        <v>85</v>
      </c>
      <c r="Y162" s="1" t="s">
        <v>85</v>
      </c>
      <c r="Z162" s="1" t="s">
        <v>86</v>
      </c>
      <c r="AD162" s="1" t="s">
        <v>703</v>
      </c>
      <c r="AE162" s="51" t="e">
        <f>AE161+5</f>
        <v>#REF!</v>
      </c>
    </row>
    <row r="163" spans="1:31" hidden="1" x14ac:dyDescent="0.3">
      <c r="N163" s="1" t="s">
        <v>759</v>
      </c>
      <c r="O163" s="56">
        <f>'Application Form'!$F$28-182</f>
        <v>-182</v>
      </c>
      <c r="P163" s="56">
        <f>'Application Form'!$F$28-56</f>
        <v>-56</v>
      </c>
      <c r="W163" s="47" t="s">
        <v>87</v>
      </c>
      <c r="X163" s="57" t="s">
        <v>88</v>
      </c>
      <c r="Y163" s="1" t="s">
        <v>88</v>
      </c>
      <c r="Z163" s="1" t="s">
        <v>89</v>
      </c>
    </row>
    <row r="164" spans="1:31" hidden="1" x14ac:dyDescent="0.3">
      <c r="N164" s="1" t="s">
        <v>757</v>
      </c>
      <c r="O164" s="56">
        <f>'Application Form'!$F$28-182</f>
        <v>-182</v>
      </c>
      <c r="P164" s="56">
        <f>'Application Form'!$F$28-56</f>
        <v>-56</v>
      </c>
      <c r="W164" s="47" t="s">
        <v>90</v>
      </c>
      <c r="X164" s="57" t="s">
        <v>91</v>
      </c>
      <c r="Y164" s="1" t="s">
        <v>91</v>
      </c>
      <c r="Z164" s="1" t="s">
        <v>92</v>
      </c>
    </row>
    <row r="165" spans="1:31" hidden="1" x14ac:dyDescent="0.3">
      <c r="W165" s="47" t="s">
        <v>93</v>
      </c>
      <c r="X165" s="57" t="s">
        <v>94</v>
      </c>
      <c r="Y165" s="1" t="s">
        <v>94</v>
      </c>
      <c r="Z165" s="1" t="s">
        <v>95</v>
      </c>
      <c r="AD165" s="52" t="s">
        <v>60</v>
      </c>
    </row>
    <row r="166" spans="1:31" hidden="1" x14ac:dyDescent="0.3">
      <c r="M166" s="48" t="s">
        <v>772</v>
      </c>
      <c r="N166" s="48" t="s">
        <v>773</v>
      </c>
      <c r="O166" s="48" t="s">
        <v>38</v>
      </c>
      <c r="P166" s="48" t="s">
        <v>62</v>
      </c>
      <c r="Q166" s="48" t="s">
        <v>39</v>
      </c>
      <c r="R166" s="48" t="s">
        <v>27</v>
      </c>
      <c r="S166" s="52" t="s">
        <v>42</v>
      </c>
      <c r="T166" s="48" t="s">
        <v>44</v>
      </c>
      <c r="U166" s="48" t="s">
        <v>45</v>
      </c>
      <c r="W166" s="47" t="s">
        <v>96</v>
      </c>
      <c r="X166" s="57" t="s">
        <v>97</v>
      </c>
      <c r="Y166" s="1" t="s">
        <v>97</v>
      </c>
      <c r="Z166" s="1" t="s">
        <v>98</v>
      </c>
      <c r="AD166" s="52" t="s">
        <v>61</v>
      </c>
    </row>
    <row r="167" spans="1:31" hidden="1" x14ac:dyDescent="0.3">
      <c r="L167" s="53" t="s">
        <v>752</v>
      </c>
      <c r="M167" s="58">
        <f>$M$182-84</f>
        <v>43741</v>
      </c>
      <c r="N167" s="58">
        <f t="shared" ref="N167:N174" si="0">$M$182-56</f>
        <v>43769</v>
      </c>
      <c r="O167" s="59" t="s">
        <v>46</v>
      </c>
      <c r="P167" s="52" t="s">
        <v>60</v>
      </c>
      <c r="Q167" s="52" t="s">
        <v>40</v>
      </c>
      <c r="R167" s="52" t="s">
        <v>722</v>
      </c>
      <c r="S167" s="52" t="s">
        <v>43</v>
      </c>
      <c r="T167" s="1">
        <v>16</v>
      </c>
      <c r="U167" s="1">
        <v>8</v>
      </c>
      <c r="W167" s="47" t="s">
        <v>102</v>
      </c>
      <c r="X167" s="57" t="s">
        <v>103</v>
      </c>
      <c r="Y167" s="1" t="s">
        <v>100</v>
      </c>
      <c r="Z167" s="1" t="s">
        <v>101</v>
      </c>
    </row>
    <row r="168" spans="1:31" hidden="1" x14ac:dyDescent="0.3">
      <c r="D168" s="51"/>
      <c r="E168" s="51"/>
      <c r="F168" s="51"/>
      <c r="L168" s="53" t="s">
        <v>753</v>
      </c>
      <c r="M168" s="58">
        <f>$M$182-119</f>
        <v>43706</v>
      </c>
      <c r="N168" s="58">
        <f t="shared" si="0"/>
        <v>43769</v>
      </c>
      <c r="O168" s="60" t="s">
        <v>692</v>
      </c>
      <c r="P168" s="52" t="s">
        <v>61</v>
      </c>
      <c r="Q168" s="52" t="s">
        <v>41</v>
      </c>
      <c r="R168" s="52" t="s">
        <v>719</v>
      </c>
      <c r="T168" s="1">
        <v>24</v>
      </c>
      <c r="U168" s="1">
        <v>16</v>
      </c>
      <c r="W168" s="47" t="s">
        <v>105</v>
      </c>
      <c r="X168" s="57" t="s">
        <v>106</v>
      </c>
      <c r="Y168" s="1" t="s">
        <v>103</v>
      </c>
      <c r="Z168" s="1" t="s">
        <v>104</v>
      </c>
    </row>
    <row r="169" spans="1:31" hidden="1" x14ac:dyDescent="0.3">
      <c r="D169" s="51"/>
      <c r="E169" s="51"/>
      <c r="F169" s="51"/>
      <c r="L169" s="53" t="s">
        <v>754</v>
      </c>
      <c r="M169" s="58">
        <f>$M$182-119</f>
        <v>43706</v>
      </c>
      <c r="N169" s="58">
        <f t="shared" si="0"/>
        <v>43769</v>
      </c>
      <c r="O169" s="61" t="s">
        <v>699</v>
      </c>
      <c r="R169" s="52" t="s">
        <v>720</v>
      </c>
      <c r="T169" s="1">
        <v>32</v>
      </c>
      <c r="U169" s="1">
        <v>24</v>
      </c>
      <c r="W169" s="47" t="s">
        <v>108</v>
      </c>
      <c r="X169" s="57" t="s">
        <v>109</v>
      </c>
      <c r="Y169" s="1" t="s">
        <v>106</v>
      </c>
      <c r="Z169" s="1" t="s">
        <v>107</v>
      </c>
    </row>
    <row r="170" spans="1:31" hidden="1" x14ac:dyDescent="0.3">
      <c r="D170" s="51"/>
      <c r="E170" s="51"/>
      <c r="F170" s="51"/>
      <c r="L170" s="53" t="s">
        <v>755</v>
      </c>
      <c r="M170" s="58">
        <f>$M$182-119</f>
        <v>43706</v>
      </c>
      <c r="N170" s="58">
        <f t="shared" si="0"/>
        <v>43769</v>
      </c>
      <c r="O170" s="59" t="s">
        <v>47</v>
      </c>
      <c r="R170" s="52" t="s">
        <v>721</v>
      </c>
      <c r="T170" s="1">
        <v>48</v>
      </c>
      <c r="U170" s="1">
        <v>32</v>
      </c>
      <c r="W170" s="47" t="s">
        <v>111</v>
      </c>
      <c r="X170" s="57" t="s">
        <v>112</v>
      </c>
      <c r="Y170" s="1" t="s">
        <v>109</v>
      </c>
      <c r="Z170" s="1" t="s">
        <v>110</v>
      </c>
    </row>
    <row r="171" spans="1:31" hidden="1" x14ac:dyDescent="0.3">
      <c r="D171" s="51"/>
      <c r="E171" s="51"/>
      <c r="F171" s="51"/>
      <c r="L171" s="62" t="s">
        <v>758</v>
      </c>
      <c r="M171" s="58">
        <f>$M$182-182</f>
        <v>43643</v>
      </c>
      <c r="N171" s="58">
        <f t="shared" si="0"/>
        <v>43769</v>
      </c>
      <c r="O171" s="59" t="s">
        <v>48</v>
      </c>
      <c r="T171" s="1">
        <v>64</v>
      </c>
      <c r="U171" s="1">
        <v>48</v>
      </c>
      <c r="W171" s="47" t="s">
        <v>154</v>
      </c>
      <c r="X171" s="57" t="s">
        <v>155</v>
      </c>
      <c r="Y171" s="1" t="s">
        <v>112</v>
      </c>
      <c r="Z171" s="1" t="s">
        <v>113</v>
      </c>
    </row>
    <row r="172" spans="1:31" hidden="1" x14ac:dyDescent="0.3">
      <c r="D172" s="51"/>
      <c r="E172" s="51"/>
      <c r="F172" s="51"/>
      <c r="L172" s="62" t="s">
        <v>756</v>
      </c>
      <c r="M172" s="58">
        <f>$M$182-182</f>
        <v>43643</v>
      </c>
      <c r="N172" s="58">
        <f t="shared" si="0"/>
        <v>43769</v>
      </c>
      <c r="O172" s="61" t="s">
        <v>49</v>
      </c>
      <c r="U172" s="1">
        <v>64</v>
      </c>
      <c r="W172" s="47" t="s">
        <v>114</v>
      </c>
      <c r="X172" s="57" t="s">
        <v>115</v>
      </c>
      <c r="Y172" s="1" t="s">
        <v>115</v>
      </c>
      <c r="Z172" s="1" t="s">
        <v>116</v>
      </c>
    </row>
    <row r="173" spans="1:31" hidden="1" x14ac:dyDescent="0.3">
      <c r="D173" s="51"/>
      <c r="E173" s="51"/>
      <c r="F173" s="51"/>
      <c r="L173" s="62" t="s">
        <v>759</v>
      </c>
      <c r="M173" s="58">
        <f>$M$182-182</f>
        <v>43643</v>
      </c>
      <c r="N173" s="58">
        <f t="shared" si="0"/>
        <v>43769</v>
      </c>
      <c r="O173" s="61" t="s">
        <v>693</v>
      </c>
      <c r="Q173" s="52" t="s">
        <v>726</v>
      </c>
      <c r="S173" s="52" t="s">
        <v>731</v>
      </c>
      <c r="U173" s="52" t="s">
        <v>63</v>
      </c>
      <c r="W173" s="47" t="s">
        <v>117</v>
      </c>
      <c r="X173" s="57" t="s">
        <v>118</v>
      </c>
      <c r="Y173" s="1" t="s">
        <v>118</v>
      </c>
      <c r="Z173" s="1" t="s">
        <v>119</v>
      </c>
    </row>
    <row r="174" spans="1:31" hidden="1" x14ac:dyDescent="0.3">
      <c r="D174" s="51"/>
      <c r="E174" s="51"/>
      <c r="F174" s="51"/>
      <c r="L174" s="62" t="s">
        <v>757</v>
      </c>
      <c r="M174" s="58">
        <f>$M$182-182</f>
        <v>43643</v>
      </c>
      <c r="N174" s="58">
        <f t="shared" si="0"/>
        <v>43769</v>
      </c>
      <c r="O174" s="61" t="s">
        <v>694</v>
      </c>
      <c r="Q174" s="52" t="s">
        <v>727</v>
      </c>
      <c r="S174" s="52" t="s">
        <v>732</v>
      </c>
      <c r="W174" s="47" t="s">
        <v>142</v>
      </c>
      <c r="X174" s="57" t="s">
        <v>143</v>
      </c>
      <c r="Y174" s="1" t="s">
        <v>121</v>
      </c>
      <c r="Z174" s="1" t="s">
        <v>122</v>
      </c>
    </row>
    <row r="175" spans="1:31" hidden="1" x14ac:dyDescent="0.3">
      <c r="D175" s="51"/>
      <c r="E175" s="51"/>
      <c r="F175" s="51"/>
      <c r="N175" s="60"/>
      <c r="O175" s="63" t="s">
        <v>776</v>
      </c>
      <c r="Q175" s="52" t="s">
        <v>728</v>
      </c>
      <c r="S175" s="52" t="s">
        <v>733</v>
      </c>
      <c r="W175" s="47" t="s">
        <v>123</v>
      </c>
      <c r="X175" s="57" t="s">
        <v>124</v>
      </c>
      <c r="Y175" s="1" t="s">
        <v>124</v>
      </c>
      <c r="Z175" s="1" t="s">
        <v>125</v>
      </c>
    </row>
    <row r="176" spans="1:31" hidden="1" x14ac:dyDescent="0.3">
      <c r="D176" s="51"/>
      <c r="E176" s="51"/>
      <c r="F176" s="51"/>
      <c r="M176" s="53" t="s">
        <v>786</v>
      </c>
      <c r="N176" s="61"/>
      <c r="O176" s="61" t="s">
        <v>745</v>
      </c>
      <c r="W176" s="47" t="s">
        <v>139</v>
      </c>
      <c r="X176" s="57" t="s">
        <v>140</v>
      </c>
      <c r="Y176" s="1" t="s">
        <v>127</v>
      </c>
      <c r="Z176" s="1" t="s">
        <v>128</v>
      </c>
    </row>
    <row r="177" spans="13:26" hidden="1" x14ac:dyDescent="0.3">
      <c r="M177" s="64">
        <f>F28</f>
        <v>0</v>
      </c>
      <c r="N177" s="59"/>
      <c r="O177" s="59" t="s">
        <v>746</v>
      </c>
      <c r="W177" s="47" t="s">
        <v>126</v>
      </c>
      <c r="X177" s="57" t="s">
        <v>127</v>
      </c>
      <c r="Y177" s="1" t="s">
        <v>130</v>
      </c>
      <c r="Z177" s="1" t="s">
        <v>131</v>
      </c>
    </row>
    <row r="178" spans="13:26" hidden="1" x14ac:dyDescent="0.3">
      <c r="M178" s="62">
        <f>WEEKNUM(M177,2)</f>
        <v>1</v>
      </c>
      <c r="N178" s="59"/>
      <c r="O178" s="59" t="s">
        <v>747</v>
      </c>
      <c r="Q178" s="65" t="s">
        <v>737</v>
      </c>
      <c r="W178" s="47" t="s">
        <v>129</v>
      </c>
      <c r="X178" s="57" t="s">
        <v>130</v>
      </c>
      <c r="Y178" s="1" t="s">
        <v>134</v>
      </c>
      <c r="Z178" s="1" t="s">
        <v>135</v>
      </c>
    </row>
    <row r="179" spans="13:26" x14ac:dyDescent="0.3">
      <c r="M179" s="62">
        <f>M178-2</f>
        <v>-1</v>
      </c>
      <c r="N179" s="59"/>
      <c r="O179" s="59" t="s">
        <v>50</v>
      </c>
      <c r="Q179" s="65" t="s">
        <v>738</v>
      </c>
      <c r="W179" s="47" t="s">
        <v>132</v>
      </c>
      <c r="X179" s="57" t="s">
        <v>133</v>
      </c>
      <c r="Y179" s="1" t="s">
        <v>133</v>
      </c>
      <c r="Z179" s="1" t="s">
        <v>138</v>
      </c>
    </row>
    <row r="180" spans="13:26" x14ac:dyDescent="0.3">
      <c r="M180" s="62">
        <f>M179*7</f>
        <v>-7</v>
      </c>
      <c r="N180" s="61"/>
      <c r="O180" s="63" t="s">
        <v>777</v>
      </c>
      <c r="Q180" s="65" t="s">
        <v>739</v>
      </c>
      <c r="W180" s="47" t="s">
        <v>145</v>
      </c>
      <c r="X180" s="57" t="s">
        <v>146</v>
      </c>
      <c r="Y180" s="1" t="s">
        <v>137</v>
      </c>
      <c r="Z180" s="1" t="s">
        <v>141</v>
      </c>
    </row>
    <row r="181" spans="13:26" x14ac:dyDescent="0.3">
      <c r="M181" s="56">
        <v>43832</v>
      </c>
      <c r="N181" s="60"/>
      <c r="O181" s="59" t="s">
        <v>51</v>
      </c>
      <c r="Q181" s="65" t="s">
        <v>740</v>
      </c>
      <c r="W181" s="47" t="s">
        <v>136</v>
      </c>
      <c r="X181" s="57" t="s">
        <v>137</v>
      </c>
      <c r="Y181" s="1" t="s">
        <v>140</v>
      </c>
      <c r="Z181" s="1" t="s">
        <v>144</v>
      </c>
    </row>
    <row r="182" spans="13:26" ht="24.9" x14ac:dyDescent="0.3">
      <c r="M182" s="56">
        <f>M181+M180</f>
        <v>43825</v>
      </c>
      <c r="N182" s="59"/>
      <c r="O182" s="61" t="s">
        <v>52</v>
      </c>
      <c r="Q182" s="65" t="s">
        <v>741</v>
      </c>
      <c r="W182" s="47" t="s">
        <v>148</v>
      </c>
      <c r="X182" s="57" t="s">
        <v>149</v>
      </c>
      <c r="Y182" s="1" t="s">
        <v>143</v>
      </c>
      <c r="Z182" s="1" t="s">
        <v>147</v>
      </c>
    </row>
    <row r="183" spans="13:26" ht="24.9" x14ac:dyDescent="0.3">
      <c r="N183" s="59"/>
      <c r="O183" s="61" t="s">
        <v>748</v>
      </c>
      <c r="Q183" s="65" t="s">
        <v>742</v>
      </c>
      <c r="W183" s="47" t="s">
        <v>151</v>
      </c>
      <c r="X183" s="57" t="s">
        <v>152</v>
      </c>
      <c r="Y183" s="1" t="s">
        <v>146</v>
      </c>
      <c r="Z183" s="1" t="s">
        <v>150</v>
      </c>
    </row>
    <row r="184" spans="13:26" x14ac:dyDescent="0.3">
      <c r="M184" s="52" t="s">
        <v>806</v>
      </c>
      <c r="N184" s="61"/>
      <c r="O184" s="59" t="s">
        <v>749</v>
      </c>
      <c r="Q184" s="65" t="s">
        <v>743</v>
      </c>
      <c r="W184" s="47" t="s">
        <v>347</v>
      </c>
      <c r="X184" s="57" t="s">
        <v>348</v>
      </c>
      <c r="Y184" s="1" t="s">
        <v>149</v>
      </c>
      <c r="Z184" s="1" t="s">
        <v>153</v>
      </c>
    </row>
    <row r="185" spans="13:26" x14ac:dyDescent="0.3">
      <c r="M185" s="52" t="s">
        <v>804</v>
      </c>
      <c r="N185" s="61"/>
      <c r="O185" s="60" t="s">
        <v>53</v>
      </c>
      <c r="Q185" s="49" t="s">
        <v>744</v>
      </c>
      <c r="W185" s="47" t="s">
        <v>157</v>
      </c>
      <c r="X185" s="57" t="s">
        <v>158</v>
      </c>
      <c r="Y185" s="1" t="s">
        <v>152</v>
      </c>
      <c r="Z185" s="1" t="s">
        <v>156</v>
      </c>
    </row>
    <row r="186" spans="13:26" ht="24.9" x14ac:dyDescent="0.3">
      <c r="M186" s="52" t="s">
        <v>803</v>
      </c>
      <c r="N186" s="61"/>
      <c r="O186" s="60" t="s">
        <v>750</v>
      </c>
      <c r="Q186" s="49" t="s">
        <v>799</v>
      </c>
      <c r="W186" s="47" t="s">
        <v>160</v>
      </c>
      <c r="X186" s="57" t="s">
        <v>161</v>
      </c>
      <c r="Y186" s="1" t="s">
        <v>155</v>
      </c>
      <c r="Z186" s="1" t="s">
        <v>159</v>
      </c>
    </row>
    <row r="187" spans="13:26" x14ac:dyDescent="0.3">
      <c r="M187" s="52" t="s">
        <v>805</v>
      </c>
      <c r="N187" s="61"/>
      <c r="O187" s="60" t="s">
        <v>695</v>
      </c>
      <c r="W187" s="47" t="s">
        <v>163</v>
      </c>
      <c r="X187" s="57" t="s">
        <v>164</v>
      </c>
      <c r="Y187" s="1" t="s">
        <v>158</v>
      </c>
      <c r="Z187" s="1" t="s">
        <v>162</v>
      </c>
    </row>
    <row r="188" spans="13:26" x14ac:dyDescent="0.3">
      <c r="M188" s="52" t="s">
        <v>807</v>
      </c>
      <c r="N188" s="61"/>
      <c r="O188" s="61" t="s">
        <v>696</v>
      </c>
      <c r="W188" s="47" t="s">
        <v>120</v>
      </c>
      <c r="X188" s="57" t="s">
        <v>121</v>
      </c>
      <c r="Y188" s="1" t="s">
        <v>161</v>
      </c>
      <c r="Z188" s="1" t="s">
        <v>165</v>
      </c>
    </row>
    <row r="189" spans="13:26" x14ac:dyDescent="0.3">
      <c r="M189" s="52" t="s">
        <v>800</v>
      </c>
      <c r="N189" s="59"/>
      <c r="O189" s="63" t="s">
        <v>778</v>
      </c>
      <c r="W189" s="47" t="s">
        <v>169</v>
      </c>
      <c r="X189" s="57" t="s">
        <v>170</v>
      </c>
      <c r="Y189" s="1" t="s">
        <v>164</v>
      </c>
      <c r="Z189" s="1" t="s">
        <v>168</v>
      </c>
    </row>
    <row r="190" spans="13:26" x14ac:dyDescent="0.3">
      <c r="N190" s="61"/>
      <c r="O190" s="59" t="s">
        <v>54</v>
      </c>
      <c r="W190" s="47" t="s">
        <v>171</v>
      </c>
      <c r="X190" s="57" t="s">
        <v>172</v>
      </c>
      <c r="Y190" s="1" t="s">
        <v>170</v>
      </c>
      <c r="Z190" s="1" t="s">
        <v>173</v>
      </c>
    </row>
    <row r="191" spans="13:26" x14ac:dyDescent="0.3">
      <c r="N191" s="60"/>
      <c r="O191" s="61" t="s">
        <v>55</v>
      </c>
      <c r="W191" s="47" t="s">
        <v>206</v>
      </c>
      <c r="X191" s="57" t="s">
        <v>207</v>
      </c>
      <c r="Y191" s="1" t="s">
        <v>172</v>
      </c>
      <c r="Z191" s="1" t="s">
        <v>176</v>
      </c>
    </row>
    <row r="192" spans="13:26" x14ac:dyDescent="0.3">
      <c r="N192" s="60"/>
      <c r="W192" s="47" t="s">
        <v>174</v>
      </c>
      <c r="X192" s="57" t="s">
        <v>175</v>
      </c>
      <c r="Y192" s="1" t="s">
        <v>175</v>
      </c>
      <c r="Z192" s="1" t="s">
        <v>179</v>
      </c>
    </row>
    <row r="193" spans="14:26" x14ac:dyDescent="0.3">
      <c r="N193" s="60"/>
      <c r="W193" s="47" t="s">
        <v>166</v>
      </c>
      <c r="X193" s="57" t="s">
        <v>167</v>
      </c>
      <c r="Y193" s="1" t="s">
        <v>178</v>
      </c>
      <c r="Z193" s="1" t="s">
        <v>182</v>
      </c>
    </row>
    <row r="194" spans="14:26" x14ac:dyDescent="0.3">
      <c r="N194" s="60"/>
      <c r="O194" s="60"/>
      <c r="W194" s="47" t="s">
        <v>180</v>
      </c>
      <c r="X194" s="57" t="s">
        <v>181</v>
      </c>
      <c r="Y194" s="1" t="s">
        <v>181</v>
      </c>
      <c r="Z194" s="1" t="s">
        <v>185</v>
      </c>
    </row>
    <row r="195" spans="14:26" x14ac:dyDescent="0.3">
      <c r="N195" s="61"/>
      <c r="W195" s="47" t="s">
        <v>183</v>
      </c>
      <c r="X195" s="57" t="s">
        <v>184</v>
      </c>
      <c r="Y195" s="1" t="s">
        <v>184</v>
      </c>
      <c r="Z195" s="1" t="s">
        <v>188</v>
      </c>
    </row>
    <row r="196" spans="14:26" x14ac:dyDescent="0.3">
      <c r="N196" s="60"/>
      <c r="W196" s="47" t="s">
        <v>186</v>
      </c>
      <c r="X196" s="57" t="s">
        <v>187</v>
      </c>
      <c r="Y196" s="1" t="s">
        <v>187</v>
      </c>
      <c r="Z196" s="1" t="s">
        <v>191</v>
      </c>
    </row>
    <row r="197" spans="14:26" x14ac:dyDescent="0.3">
      <c r="N197" s="59"/>
      <c r="W197" s="47" t="s">
        <v>630</v>
      </c>
      <c r="X197" s="57" t="s">
        <v>631</v>
      </c>
      <c r="Y197" s="1" t="s">
        <v>190</v>
      </c>
      <c r="Z197" s="1" t="s">
        <v>193</v>
      </c>
    </row>
    <row r="198" spans="14:26" x14ac:dyDescent="0.3">
      <c r="N198" s="61"/>
      <c r="W198" s="47" t="s">
        <v>200</v>
      </c>
      <c r="X198" s="57" t="s">
        <v>201</v>
      </c>
      <c r="Y198" s="1" t="s">
        <v>192</v>
      </c>
      <c r="Z198" s="1" t="s">
        <v>196</v>
      </c>
    </row>
    <row r="199" spans="14:26" x14ac:dyDescent="0.3">
      <c r="W199" s="47" t="s">
        <v>203</v>
      </c>
      <c r="X199" s="57" t="s">
        <v>204</v>
      </c>
      <c r="Y199" s="1" t="s">
        <v>195</v>
      </c>
      <c r="Z199" s="1" t="s">
        <v>199</v>
      </c>
    </row>
    <row r="200" spans="14:26" x14ac:dyDescent="0.3">
      <c r="W200" s="47" t="s">
        <v>177</v>
      </c>
      <c r="X200" s="57" t="s">
        <v>178</v>
      </c>
      <c r="Y200" s="1" t="s">
        <v>198</v>
      </c>
      <c r="Z200" s="1" t="s">
        <v>202</v>
      </c>
    </row>
    <row r="201" spans="14:26" x14ac:dyDescent="0.3">
      <c r="W201" s="47" t="s">
        <v>194</v>
      </c>
      <c r="X201" s="57" t="s">
        <v>195</v>
      </c>
      <c r="Y201" s="1" t="s">
        <v>201</v>
      </c>
      <c r="Z201" s="1" t="s">
        <v>205</v>
      </c>
    </row>
    <row r="202" spans="14:26" x14ac:dyDescent="0.3">
      <c r="W202" s="47" t="s">
        <v>197</v>
      </c>
      <c r="X202" s="57" t="s">
        <v>198</v>
      </c>
      <c r="Y202" s="1" t="s">
        <v>204</v>
      </c>
      <c r="Z202" s="1" t="s">
        <v>208</v>
      </c>
    </row>
    <row r="203" spans="14:26" x14ac:dyDescent="0.3">
      <c r="W203" s="47" t="s">
        <v>209</v>
      </c>
      <c r="X203" s="57" t="s">
        <v>210</v>
      </c>
      <c r="Y203" s="1" t="s">
        <v>207</v>
      </c>
      <c r="Z203" s="1" t="s">
        <v>211</v>
      </c>
    </row>
    <row r="204" spans="14:26" x14ac:dyDescent="0.3">
      <c r="W204" s="47" t="s">
        <v>189</v>
      </c>
      <c r="X204" s="57" t="s">
        <v>190</v>
      </c>
      <c r="Y204" s="1" t="s">
        <v>210</v>
      </c>
      <c r="Z204" s="1" t="s">
        <v>214</v>
      </c>
    </row>
    <row r="205" spans="14:26" x14ac:dyDescent="0.3">
      <c r="W205" s="47" t="s">
        <v>212</v>
      </c>
      <c r="X205" s="57" t="s">
        <v>213</v>
      </c>
      <c r="Y205" s="1" t="s">
        <v>213</v>
      </c>
      <c r="Z205" s="1" t="s">
        <v>217</v>
      </c>
    </row>
    <row r="206" spans="14:26" x14ac:dyDescent="0.3">
      <c r="W206" s="47" t="s">
        <v>215</v>
      </c>
      <c r="X206" s="57" t="s">
        <v>216</v>
      </c>
      <c r="Y206" s="1" t="s">
        <v>216</v>
      </c>
      <c r="Z206" s="1" t="s">
        <v>220</v>
      </c>
    </row>
    <row r="207" spans="14:26" x14ac:dyDescent="0.3">
      <c r="W207" s="47" t="s">
        <v>218</v>
      </c>
      <c r="X207" s="57" t="s">
        <v>219</v>
      </c>
      <c r="Y207" s="1" t="s">
        <v>223</v>
      </c>
      <c r="Z207" s="1" t="s">
        <v>224</v>
      </c>
    </row>
    <row r="208" spans="14:26" x14ac:dyDescent="0.3">
      <c r="W208" s="47" t="s">
        <v>221</v>
      </c>
      <c r="X208" s="57" t="s">
        <v>222</v>
      </c>
      <c r="Y208" s="1" t="s">
        <v>219</v>
      </c>
      <c r="Z208" s="1" t="s">
        <v>227</v>
      </c>
    </row>
    <row r="209" spans="23:26" x14ac:dyDescent="0.3">
      <c r="W209" s="47" t="s">
        <v>225</v>
      </c>
      <c r="X209" s="57" t="s">
        <v>226</v>
      </c>
      <c r="Y209" s="1" t="s">
        <v>222</v>
      </c>
      <c r="Z209" s="1" t="s">
        <v>230</v>
      </c>
    </row>
    <row r="210" spans="23:26" x14ac:dyDescent="0.3">
      <c r="W210" s="47" t="s">
        <v>228</v>
      </c>
      <c r="X210" s="57" t="s">
        <v>229</v>
      </c>
      <c r="Y210" s="1" t="s">
        <v>226</v>
      </c>
      <c r="Z210" s="1" t="s">
        <v>233</v>
      </c>
    </row>
    <row r="211" spans="23:26" x14ac:dyDescent="0.3">
      <c r="W211" s="47" t="s">
        <v>231</v>
      </c>
      <c r="X211" s="57" t="s">
        <v>232</v>
      </c>
      <c r="Y211" s="1" t="s">
        <v>229</v>
      </c>
      <c r="Z211" s="1" t="s">
        <v>236</v>
      </c>
    </row>
    <row r="212" spans="23:26" x14ac:dyDescent="0.3">
      <c r="W212" s="47" t="s">
        <v>234</v>
      </c>
      <c r="X212" s="57" t="s">
        <v>235</v>
      </c>
      <c r="Y212" s="1" t="s">
        <v>232</v>
      </c>
      <c r="Z212" s="1" t="s">
        <v>239</v>
      </c>
    </row>
    <row r="213" spans="23:26" x14ac:dyDescent="0.3">
      <c r="W213" s="47" t="s">
        <v>237</v>
      </c>
      <c r="X213" s="57" t="s">
        <v>238</v>
      </c>
      <c r="Y213" s="1" t="s">
        <v>235</v>
      </c>
      <c r="Z213" s="1" t="s">
        <v>242</v>
      </c>
    </row>
    <row r="214" spans="23:26" x14ac:dyDescent="0.3">
      <c r="W214" s="47" t="s">
        <v>240</v>
      </c>
      <c r="X214" s="57" t="s">
        <v>241</v>
      </c>
      <c r="Y214" s="1" t="s">
        <v>238</v>
      </c>
      <c r="Z214" s="1" t="s">
        <v>245</v>
      </c>
    </row>
    <row r="215" spans="23:26" x14ac:dyDescent="0.3">
      <c r="W215" s="47" t="s">
        <v>246</v>
      </c>
      <c r="X215" s="57" t="s">
        <v>247</v>
      </c>
      <c r="Y215" s="1" t="s">
        <v>241</v>
      </c>
      <c r="Z215" s="1" t="s">
        <v>248</v>
      </c>
    </row>
    <row r="216" spans="23:26" x14ac:dyDescent="0.3">
      <c r="W216" s="47" t="s">
        <v>284</v>
      </c>
      <c r="X216" s="57" t="s">
        <v>285</v>
      </c>
      <c r="Y216" s="1" t="s">
        <v>244</v>
      </c>
      <c r="Z216" s="1" t="s">
        <v>251</v>
      </c>
    </row>
    <row r="217" spans="23:26" x14ac:dyDescent="0.3">
      <c r="W217" s="47" t="s">
        <v>243</v>
      </c>
      <c r="X217" s="57" t="s">
        <v>244</v>
      </c>
      <c r="Y217" s="1" t="s">
        <v>247</v>
      </c>
      <c r="Z217" s="1" t="s">
        <v>254</v>
      </c>
    </row>
    <row r="218" spans="23:26" x14ac:dyDescent="0.3">
      <c r="W218" s="47" t="s">
        <v>252</v>
      </c>
      <c r="X218" s="57" t="s">
        <v>253</v>
      </c>
      <c r="Y218" s="1" t="s">
        <v>250</v>
      </c>
      <c r="Z218" s="1" t="s">
        <v>257</v>
      </c>
    </row>
    <row r="219" spans="23:26" x14ac:dyDescent="0.3">
      <c r="W219" s="47" t="s">
        <v>255</v>
      </c>
      <c r="X219" s="57" t="s">
        <v>256</v>
      </c>
      <c r="Y219" s="1" t="s">
        <v>253</v>
      </c>
      <c r="Z219" s="1" t="s">
        <v>260</v>
      </c>
    </row>
    <row r="220" spans="23:26" x14ac:dyDescent="0.3">
      <c r="W220" s="47" t="s">
        <v>258</v>
      </c>
      <c r="X220" s="57" t="s">
        <v>259</v>
      </c>
      <c r="Y220" s="1" t="s">
        <v>256</v>
      </c>
      <c r="Z220" s="1" t="s">
        <v>263</v>
      </c>
    </row>
    <row r="221" spans="23:26" x14ac:dyDescent="0.3">
      <c r="W221" s="47" t="s">
        <v>261</v>
      </c>
      <c r="X221" s="57" t="s">
        <v>262</v>
      </c>
      <c r="Y221" s="1" t="s">
        <v>259</v>
      </c>
      <c r="Z221" s="1" t="s">
        <v>266</v>
      </c>
    </row>
    <row r="222" spans="23:26" x14ac:dyDescent="0.3">
      <c r="W222" s="47" t="s">
        <v>264</v>
      </c>
      <c r="X222" s="57" t="s">
        <v>265</v>
      </c>
      <c r="Y222" s="1" t="s">
        <v>262</v>
      </c>
      <c r="Z222" s="1" t="s">
        <v>269</v>
      </c>
    </row>
    <row r="223" spans="23:26" x14ac:dyDescent="0.3">
      <c r="W223" s="47" t="s">
        <v>270</v>
      </c>
      <c r="X223" s="57" t="s">
        <v>271</v>
      </c>
      <c r="Y223" s="1" t="s">
        <v>265</v>
      </c>
      <c r="Z223" s="1" t="s">
        <v>272</v>
      </c>
    </row>
    <row r="224" spans="23:26" x14ac:dyDescent="0.3">
      <c r="W224" s="47" t="s">
        <v>273</v>
      </c>
      <c r="X224" s="57" t="s">
        <v>274</v>
      </c>
      <c r="Y224" s="1" t="s">
        <v>268</v>
      </c>
      <c r="Z224" s="1" t="s">
        <v>275</v>
      </c>
    </row>
    <row r="225" spans="23:26" x14ac:dyDescent="0.3">
      <c r="W225" s="47" t="s">
        <v>282</v>
      </c>
      <c r="X225" s="57" t="s">
        <v>283</v>
      </c>
      <c r="Y225" s="1" t="s">
        <v>271</v>
      </c>
      <c r="Z225" s="1" t="s">
        <v>278</v>
      </c>
    </row>
    <row r="226" spans="23:26" x14ac:dyDescent="0.3">
      <c r="W226" s="47" t="s">
        <v>287</v>
      </c>
      <c r="X226" s="57" t="s">
        <v>288</v>
      </c>
      <c r="Y226" s="1" t="s">
        <v>274</v>
      </c>
      <c r="Z226" s="1" t="s">
        <v>281</v>
      </c>
    </row>
    <row r="227" spans="23:26" x14ac:dyDescent="0.3">
      <c r="W227" s="47" t="s">
        <v>276</v>
      </c>
      <c r="X227" s="57" t="s">
        <v>277</v>
      </c>
      <c r="Y227" s="1" t="s">
        <v>280</v>
      </c>
      <c r="Z227" s="1" t="s">
        <v>286</v>
      </c>
    </row>
    <row r="228" spans="23:26" x14ac:dyDescent="0.3">
      <c r="W228" s="47" t="s">
        <v>292</v>
      </c>
      <c r="X228" s="57" t="s">
        <v>293</v>
      </c>
      <c r="Y228" s="1" t="s">
        <v>283</v>
      </c>
      <c r="Z228" s="1" t="s">
        <v>289</v>
      </c>
    </row>
    <row r="229" spans="23:26" x14ac:dyDescent="0.3">
      <c r="W229" s="47" t="s">
        <v>295</v>
      </c>
      <c r="X229" s="57" t="s">
        <v>296</v>
      </c>
      <c r="Y229" s="1" t="s">
        <v>285</v>
      </c>
      <c r="Z229" s="1" t="s">
        <v>291</v>
      </c>
    </row>
    <row r="230" spans="23:26" x14ac:dyDescent="0.3">
      <c r="W230" s="47" t="s">
        <v>304</v>
      </c>
      <c r="X230" s="57" t="s">
        <v>305</v>
      </c>
      <c r="Y230" s="1" t="s">
        <v>288</v>
      </c>
      <c r="Z230" s="1" t="s">
        <v>294</v>
      </c>
    </row>
    <row r="231" spans="23:26" x14ac:dyDescent="0.3">
      <c r="W231" s="47" t="s">
        <v>298</v>
      </c>
      <c r="X231" s="57" t="s">
        <v>299</v>
      </c>
      <c r="Y231" s="1" t="s">
        <v>290</v>
      </c>
      <c r="Z231" s="1" t="s">
        <v>297</v>
      </c>
    </row>
    <row r="232" spans="23:26" x14ac:dyDescent="0.3">
      <c r="W232" s="47" t="s">
        <v>301</v>
      </c>
      <c r="X232" s="57" t="s">
        <v>302</v>
      </c>
      <c r="Y232" s="1" t="s">
        <v>293</v>
      </c>
      <c r="Z232" s="1" t="s">
        <v>300</v>
      </c>
    </row>
    <row r="233" spans="23:26" x14ac:dyDescent="0.3">
      <c r="W233" s="47" t="s">
        <v>279</v>
      </c>
      <c r="X233" s="57" t="s">
        <v>280</v>
      </c>
      <c r="Y233" s="1" t="s">
        <v>296</v>
      </c>
      <c r="Z233" s="1" t="s">
        <v>303</v>
      </c>
    </row>
    <row r="234" spans="23:26" x14ac:dyDescent="0.3">
      <c r="W234" s="47" t="s">
        <v>307</v>
      </c>
      <c r="X234" s="57" t="s">
        <v>308</v>
      </c>
      <c r="Y234" s="1" t="s">
        <v>299</v>
      </c>
      <c r="Z234" s="1" t="s">
        <v>306</v>
      </c>
    </row>
    <row r="235" spans="23:26" x14ac:dyDescent="0.3">
      <c r="W235" s="47" t="s">
        <v>310</v>
      </c>
      <c r="X235" s="57" t="s">
        <v>311</v>
      </c>
      <c r="Y235" s="1" t="s">
        <v>302</v>
      </c>
      <c r="Z235" s="1" t="s">
        <v>309</v>
      </c>
    </row>
    <row r="236" spans="23:26" x14ac:dyDescent="0.3">
      <c r="W236" s="47" t="s">
        <v>312</v>
      </c>
      <c r="X236" s="57" t="s">
        <v>313</v>
      </c>
      <c r="Y236" s="1" t="s">
        <v>308</v>
      </c>
      <c r="Z236" s="1" t="s">
        <v>314</v>
      </c>
    </row>
    <row r="237" spans="23:26" x14ac:dyDescent="0.3">
      <c r="W237" s="47" t="s">
        <v>317</v>
      </c>
      <c r="X237" s="57" t="s">
        <v>318</v>
      </c>
      <c r="Y237" s="1" t="s">
        <v>311</v>
      </c>
      <c r="Z237" s="1" t="s">
        <v>316</v>
      </c>
    </row>
    <row r="238" spans="23:26" x14ac:dyDescent="0.3">
      <c r="W238" s="47" t="s">
        <v>335</v>
      </c>
      <c r="X238" s="57" t="s">
        <v>336</v>
      </c>
      <c r="Y238" s="1" t="s">
        <v>313</v>
      </c>
      <c r="Z238" s="1" t="s">
        <v>319</v>
      </c>
    </row>
    <row r="239" spans="23:26" x14ac:dyDescent="0.3">
      <c r="W239" s="47" t="s">
        <v>323</v>
      </c>
      <c r="X239" s="57" t="s">
        <v>324</v>
      </c>
      <c r="Y239" s="1" t="s">
        <v>315</v>
      </c>
      <c r="Z239" s="1" t="s">
        <v>322</v>
      </c>
    </row>
    <row r="240" spans="23:26" x14ac:dyDescent="0.3">
      <c r="W240" s="47" t="s">
        <v>320</v>
      </c>
      <c r="X240" s="57" t="s">
        <v>321</v>
      </c>
      <c r="Y240" s="1" t="s">
        <v>318</v>
      </c>
      <c r="Z240" s="1" t="s">
        <v>325</v>
      </c>
    </row>
    <row r="241" spans="23:26" x14ac:dyDescent="0.3">
      <c r="W241" s="47" t="s">
        <v>326</v>
      </c>
      <c r="X241" s="57" t="s">
        <v>327</v>
      </c>
      <c r="Y241" s="1" t="s">
        <v>321</v>
      </c>
      <c r="Z241" s="1" t="s">
        <v>328</v>
      </c>
    </row>
    <row r="242" spans="23:26" x14ac:dyDescent="0.3">
      <c r="W242" s="47" t="s">
        <v>332</v>
      </c>
      <c r="X242" s="57" t="s">
        <v>333</v>
      </c>
      <c r="Y242" s="1" t="s">
        <v>324</v>
      </c>
      <c r="Z242" s="1" t="s">
        <v>331</v>
      </c>
    </row>
    <row r="243" spans="23:26" x14ac:dyDescent="0.3">
      <c r="W243" s="47" t="s">
        <v>329</v>
      </c>
      <c r="X243" s="57" t="s">
        <v>330</v>
      </c>
      <c r="Y243" s="1" t="s">
        <v>327</v>
      </c>
      <c r="Z243" s="1" t="s">
        <v>334</v>
      </c>
    </row>
    <row r="244" spans="23:26" x14ac:dyDescent="0.3">
      <c r="W244" s="47" t="s">
        <v>338</v>
      </c>
      <c r="X244" s="57" t="s">
        <v>339</v>
      </c>
      <c r="Y244" s="1" t="s">
        <v>330</v>
      </c>
      <c r="Z244" s="1" t="s">
        <v>337</v>
      </c>
    </row>
    <row r="245" spans="23:26" x14ac:dyDescent="0.3">
      <c r="W245" s="47" t="s">
        <v>344</v>
      </c>
      <c r="X245" s="57" t="s">
        <v>345</v>
      </c>
      <c r="Y245" s="1" t="s">
        <v>333</v>
      </c>
      <c r="Z245" s="1" t="s">
        <v>340</v>
      </c>
    </row>
    <row r="246" spans="23:26" x14ac:dyDescent="0.3">
      <c r="W246" s="47" t="s">
        <v>350</v>
      </c>
      <c r="X246" s="57" t="s">
        <v>351</v>
      </c>
      <c r="Y246" s="1" t="s">
        <v>336</v>
      </c>
      <c r="Z246" s="1" t="s">
        <v>343</v>
      </c>
    </row>
    <row r="247" spans="23:26" x14ac:dyDescent="0.3">
      <c r="W247" s="47" t="s">
        <v>356</v>
      </c>
      <c r="X247" s="57" t="s">
        <v>357</v>
      </c>
      <c r="Y247" s="1" t="s">
        <v>339</v>
      </c>
      <c r="Z247" s="1" t="s">
        <v>346</v>
      </c>
    </row>
    <row r="248" spans="23:26" x14ac:dyDescent="0.3">
      <c r="W248" s="47" t="s">
        <v>353</v>
      </c>
      <c r="X248" s="57" t="s">
        <v>354</v>
      </c>
      <c r="Y248" s="1" t="s">
        <v>342</v>
      </c>
      <c r="Z248" s="1" t="s">
        <v>349</v>
      </c>
    </row>
    <row r="249" spans="23:26" x14ac:dyDescent="0.3">
      <c r="W249" s="47" t="s">
        <v>359</v>
      </c>
      <c r="X249" s="57" t="s">
        <v>360</v>
      </c>
      <c r="Y249" s="1" t="s">
        <v>345</v>
      </c>
      <c r="Z249" s="1" t="s">
        <v>352</v>
      </c>
    </row>
    <row r="250" spans="23:26" x14ac:dyDescent="0.3">
      <c r="W250" s="47" t="s">
        <v>362</v>
      </c>
      <c r="X250" s="57" t="s">
        <v>363</v>
      </c>
      <c r="Y250" s="1" t="s">
        <v>348</v>
      </c>
      <c r="Z250" s="1" t="s">
        <v>355</v>
      </c>
    </row>
    <row r="251" spans="23:26" x14ac:dyDescent="0.3">
      <c r="W251" s="47" t="s">
        <v>368</v>
      </c>
      <c r="X251" s="57" t="s">
        <v>369</v>
      </c>
      <c r="Y251" s="1" t="s">
        <v>351</v>
      </c>
      <c r="Z251" s="1" t="s">
        <v>358</v>
      </c>
    </row>
    <row r="252" spans="23:26" x14ac:dyDescent="0.3">
      <c r="W252" s="47" t="s">
        <v>531</v>
      </c>
      <c r="X252" s="57" t="s">
        <v>532</v>
      </c>
      <c r="Y252" s="1" t="s">
        <v>354</v>
      </c>
      <c r="Z252" s="1" t="s">
        <v>361</v>
      </c>
    </row>
    <row r="253" spans="23:26" x14ac:dyDescent="0.3">
      <c r="W253" s="47" t="s">
        <v>371</v>
      </c>
      <c r="X253" s="57" t="s">
        <v>372</v>
      </c>
      <c r="Y253" s="1" t="s">
        <v>357</v>
      </c>
      <c r="Z253" s="1" t="s">
        <v>364</v>
      </c>
    </row>
    <row r="254" spans="23:26" x14ac:dyDescent="0.3">
      <c r="W254" s="47" t="s">
        <v>377</v>
      </c>
      <c r="X254" s="57" t="s">
        <v>378</v>
      </c>
      <c r="Y254" s="1" t="s">
        <v>360</v>
      </c>
      <c r="Z254" s="1" t="s">
        <v>367</v>
      </c>
    </row>
    <row r="255" spans="23:26" x14ac:dyDescent="0.3">
      <c r="W255" s="47" t="s">
        <v>365</v>
      </c>
      <c r="X255" s="57" t="s">
        <v>366</v>
      </c>
      <c r="Y255" s="1" t="s">
        <v>363</v>
      </c>
      <c r="Z255" s="1" t="s">
        <v>370</v>
      </c>
    </row>
    <row r="256" spans="23:26" x14ac:dyDescent="0.3">
      <c r="W256" s="47" t="s">
        <v>380</v>
      </c>
      <c r="X256" s="57" t="s">
        <v>381</v>
      </c>
      <c r="Y256" s="1" t="s">
        <v>366</v>
      </c>
      <c r="Z256" s="1" t="s">
        <v>373</v>
      </c>
    </row>
    <row r="257" spans="23:26" x14ac:dyDescent="0.3">
      <c r="W257" s="47" t="s">
        <v>383</v>
      </c>
      <c r="X257" s="57" t="s">
        <v>384</v>
      </c>
      <c r="Y257" s="1" t="s">
        <v>369</v>
      </c>
      <c r="Z257" s="1" t="s">
        <v>376</v>
      </c>
    </row>
    <row r="258" spans="23:26" x14ac:dyDescent="0.3">
      <c r="W258" s="47" t="s">
        <v>398</v>
      </c>
      <c r="X258" s="57" t="s">
        <v>399</v>
      </c>
      <c r="Y258" s="1" t="s">
        <v>372</v>
      </c>
      <c r="Z258" s="1" t="s">
        <v>379</v>
      </c>
    </row>
    <row r="259" spans="23:26" x14ac:dyDescent="0.3">
      <c r="W259" s="47" t="s">
        <v>395</v>
      </c>
      <c r="X259" s="57" t="s">
        <v>396</v>
      </c>
      <c r="Y259" s="1" t="s">
        <v>375</v>
      </c>
      <c r="Z259" s="1" t="s">
        <v>382</v>
      </c>
    </row>
    <row r="260" spans="23:26" x14ac:dyDescent="0.3">
      <c r="W260" s="47" t="s">
        <v>389</v>
      </c>
      <c r="X260" s="57" t="s">
        <v>390</v>
      </c>
      <c r="Y260" s="1" t="s">
        <v>378</v>
      </c>
      <c r="Z260" s="1" t="s">
        <v>385</v>
      </c>
    </row>
    <row r="261" spans="23:26" x14ac:dyDescent="0.3">
      <c r="W261" s="47" t="s">
        <v>386</v>
      </c>
      <c r="X261" s="57" t="s">
        <v>387</v>
      </c>
      <c r="Y261" s="1" t="s">
        <v>381</v>
      </c>
      <c r="Z261" s="1" t="s">
        <v>388</v>
      </c>
    </row>
    <row r="262" spans="23:26" x14ac:dyDescent="0.3">
      <c r="W262" s="47" t="s">
        <v>401</v>
      </c>
      <c r="X262" s="57" t="s">
        <v>402</v>
      </c>
      <c r="Y262" s="1" t="s">
        <v>384</v>
      </c>
      <c r="Z262" s="1" t="s">
        <v>391</v>
      </c>
    </row>
    <row r="263" spans="23:26" x14ac:dyDescent="0.3">
      <c r="W263" s="47" t="s">
        <v>404</v>
      </c>
      <c r="X263" s="57" t="s">
        <v>405</v>
      </c>
      <c r="Y263" s="1" t="s">
        <v>387</v>
      </c>
      <c r="Z263" s="1" t="s">
        <v>394</v>
      </c>
    </row>
    <row r="264" spans="23:26" x14ac:dyDescent="0.3">
      <c r="W264" s="47" t="s">
        <v>407</v>
      </c>
      <c r="X264" s="57" t="s">
        <v>408</v>
      </c>
      <c r="Y264" s="1" t="s">
        <v>390</v>
      </c>
      <c r="Z264" s="1" t="s">
        <v>397</v>
      </c>
    </row>
    <row r="265" spans="23:26" x14ac:dyDescent="0.3">
      <c r="W265" s="47" t="s">
        <v>438</v>
      </c>
      <c r="X265" s="57" t="s">
        <v>439</v>
      </c>
      <c r="Y265" s="1" t="s">
        <v>393</v>
      </c>
      <c r="Z265" s="1" t="s">
        <v>400</v>
      </c>
    </row>
    <row r="266" spans="23:26" x14ac:dyDescent="0.3">
      <c r="W266" s="47" t="s">
        <v>410</v>
      </c>
      <c r="X266" s="57" t="s">
        <v>411</v>
      </c>
      <c r="Y266" s="1" t="s">
        <v>396</v>
      </c>
      <c r="Z266" s="1" t="s">
        <v>403</v>
      </c>
    </row>
    <row r="267" spans="23:26" x14ac:dyDescent="0.3">
      <c r="W267" s="47" t="s">
        <v>420</v>
      </c>
      <c r="X267" s="57" t="s">
        <v>421</v>
      </c>
      <c r="Y267" s="1" t="s">
        <v>399</v>
      </c>
      <c r="Z267" s="1" t="s">
        <v>406</v>
      </c>
    </row>
    <row r="268" spans="23:26" x14ac:dyDescent="0.3">
      <c r="W268" s="47" t="s">
        <v>416</v>
      </c>
      <c r="X268" s="57" t="s">
        <v>417</v>
      </c>
      <c r="Y268" s="1" t="s">
        <v>402</v>
      </c>
      <c r="Z268" s="1" t="s">
        <v>409</v>
      </c>
    </row>
    <row r="269" spans="23:26" x14ac:dyDescent="0.3">
      <c r="W269" s="47" t="s">
        <v>426</v>
      </c>
      <c r="X269" s="57" t="s">
        <v>427</v>
      </c>
      <c r="Y269" s="1" t="s">
        <v>405</v>
      </c>
      <c r="Z269" s="1" t="s">
        <v>412</v>
      </c>
    </row>
    <row r="270" spans="23:26" x14ac:dyDescent="0.3">
      <c r="W270" s="47" t="s">
        <v>441</v>
      </c>
      <c r="X270" s="57" t="s">
        <v>442</v>
      </c>
      <c r="Y270" s="1" t="s">
        <v>408</v>
      </c>
      <c r="Z270" s="1" t="s">
        <v>415</v>
      </c>
    </row>
    <row r="271" spans="23:26" x14ac:dyDescent="0.3">
      <c r="W271" s="47" t="s">
        <v>444</v>
      </c>
      <c r="X271" s="57" t="s">
        <v>445</v>
      </c>
      <c r="Y271" s="1" t="s">
        <v>418</v>
      </c>
      <c r="Z271" s="1" t="s">
        <v>419</v>
      </c>
    </row>
    <row r="272" spans="23:26" x14ac:dyDescent="0.3">
      <c r="W272" s="47" t="s">
        <v>435</v>
      </c>
      <c r="X272" s="57" t="s">
        <v>436</v>
      </c>
      <c r="Y272" s="1" t="s">
        <v>411</v>
      </c>
      <c r="Z272" s="1" t="s">
        <v>422</v>
      </c>
    </row>
    <row r="273" spans="23:26" x14ac:dyDescent="0.3">
      <c r="W273" s="47" t="s">
        <v>459</v>
      </c>
      <c r="X273" s="57" t="s">
        <v>460</v>
      </c>
      <c r="Y273" s="1" t="s">
        <v>414</v>
      </c>
      <c r="Z273" s="1" t="s">
        <v>425</v>
      </c>
    </row>
    <row r="274" spans="23:26" x14ac:dyDescent="0.3">
      <c r="W274" s="47" t="s">
        <v>456</v>
      </c>
      <c r="X274" s="57" t="s">
        <v>457</v>
      </c>
      <c r="Y274" s="1" t="s">
        <v>417</v>
      </c>
      <c r="Z274" s="1" t="s">
        <v>428</v>
      </c>
    </row>
    <row r="275" spans="23:26" x14ac:dyDescent="0.3">
      <c r="W275" s="47" t="s">
        <v>429</v>
      </c>
      <c r="X275" s="57" t="s">
        <v>430</v>
      </c>
      <c r="Y275" s="1" t="s">
        <v>421</v>
      </c>
      <c r="Z275" s="1" t="s">
        <v>431</v>
      </c>
    </row>
    <row r="276" spans="23:26" x14ac:dyDescent="0.3">
      <c r="W276" s="47" t="s">
        <v>267</v>
      </c>
      <c r="X276" s="57" t="s">
        <v>268</v>
      </c>
      <c r="Y276" s="1" t="s">
        <v>424</v>
      </c>
      <c r="Z276" s="1" t="s">
        <v>434</v>
      </c>
    </row>
    <row r="277" spans="23:26" x14ac:dyDescent="0.3">
      <c r="W277" s="47" t="s">
        <v>423</v>
      </c>
      <c r="X277" s="57" t="s">
        <v>424</v>
      </c>
      <c r="Y277" s="1" t="s">
        <v>427</v>
      </c>
      <c r="Z277" s="1" t="s">
        <v>437</v>
      </c>
    </row>
    <row r="278" spans="23:26" x14ac:dyDescent="0.3">
      <c r="W278" s="47" t="s">
        <v>450</v>
      </c>
      <c r="X278" s="57" t="s">
        <v>451</v>
      </c>
      <c r="Y278" s="1" t="s">
        <v>430</v>
      </c>
      <c r="Z278" s="1" t="s">
        <v>440</v>
      </c>
    </row>
    <row r="279" spans="23:26" x14ac:dyDescent="0.3">
      <c r="W279" s="47" t="s">
        <v>432</v>
      </c>
      <c r="X279" s="57" t="s">
        <v>433</v>
      </c>
      <c r="Y279" s="1" t="s">
        <v>433</v>
      </c>
      <c r="Z279" s="1" t="s">
        <v>443</v>
      </c>
    </row>
    <row r="280" spans="23:26" x14ac:dyDescent="0.3">
      <c r="W280" s="47" t="s">
        <v>447</v>
      </c>
      <c r="X280" s="57" t="s">
        <v>448</v>
      </c>
      <c r="Y280" s="1" t="s">
        <v>436</v>
      </c>
      <c r="Z280" s="1" t="s">
        <v>446</v>
      </c>
    </row>
    <row r="281" spans="23:26" x14ac:dyDescent="0.3">
      <c r="W281" s="47" t="s">
        <v>413</v>
      </c>
      <c r="X281" s="57" t="s">
        <v>414</v>
      </c>
      <c r="Y281" s="1" t="s">
        <v>439</v>
      </c>
      <c r="Z281" s="1" t="s">
        <v>449</v>
      </c>
    </row>
    <row r="282" spans="23:26" x14ac:dyDescent="0.3">
      <c r="W282" s="47" t="s">
        <v>453</v>
      </c>
      <c r="X282" s="57" t="s">
        <v>454</v>
      </c>
      <c r="Y282" s="1" t="s">
        <v>442</v>
      </c>
      <c r="Z282" s="1" t="s">
        <v>452</v>
      </c>
    </row>
    <row r="283" spans="23:26" x14ac:dyDescent="0.3">
      <c r="W283" s="47" t="s">
        <v>462</v>
      </c>
      <c r="X283" s="57" t="s">
        <v>463</v>
      </c>
      <c r="Y283" s="1" t="s">
        <v>445</v>
      </c>
      <c r="Z283" s="1" t="s">
        <v>455</v>
      </c>
    </row>
    <row r="284" spans="23:26" x14ac:dyDescent="0.3">
      <c r="W284" s="47" t="s">
        <v>465</v>
      </c>
      <c r="X284" s="57" t="s">
        <v>466</v>
      </c>
      <c r="Y284" s="1" t="s">
        <v>448</v>
      </c>
      <c r="Z284" s="1" t="s">
        <v>458</v>
      </c>
    </row>
    <row r="285" spans="23:26" x14ac:dyDescent="0.3">
      <c r="W285" s="47" t="s">
        <v>492</v>
      </c>
      <c r="X285" s="57" t="s">
        <v>493</v>
      </c>
      <c r="Y285" s="1" t="s">
        <v>451</v>
      </c>
      <c r="Z285" s="1" t="s">
        <v>461</v>
      </c>
    </row>
    <row r="286" spans="23:26" x14ac:dyDescent="0.3">
      <c r="W286" s="47" t="s">
        <v>474</v>
      </c>
      <c r="X286" s="57" t="s">
        <v>475</v>
      </c>
      <c r="Y286" s="1" t="s">
        <v>454</v>
      </c>
      <c r="Z286" s="1" t="s">
        <v>464</v>
      </c>
    </row>
    <row r="287" spans="23:26" x14ac:dyDescent="0.3">
      <c r="W287" s="47" t="s">
        <v>471</v>
      </c>
      <c r="X287" s="57" t="s">
        <v>472</v>
      </c>
      <c r="Y287" s="1" t="s">
        <v>457</v>
      </c>
      <c r="Z287" s="1" t="s">
        <v>467</v>
      </c>
    </row>
    <row r="288" spans="23:26" x14ac:dyDescent="0.3">
      <c r="W288" s="47" t="s">
        <v>71</v>
      </c>
      <c r="X288" s="57" t="s">
        <v>72</v>
      </c>
      <c r="Y288" s="1" t="s">
        <v>460</v>
      </c>
      <c r="Z288" s="1" t="s">
        <v>470</v>
      </c>
    </row>
    <row r="289" spans="23:26" x14ac:dyDescent="0.3">
      <c r="W289" s="47" t="s">
        <v>495</v>
      </c>
      <c r="X289" s="57" t="s">
        <v>496</v>
      </c>
      <c r="Y289" s="1" t="s">
        <v>463</v>
      </c>
      <c r="Z289" s="1" t="s">
        <v>473</v>
      </c>
    </row>
    <row r="290" spans="23:26" x14ac:dyDescent="0.3">
      <c r="W290" s="47" t="s">
        <v>468</v>
      </c>
      <c r="X290" s="57" t="s">
        <v>469</v>
      </c>
      <c r="Y290" s="1" t="s">
        <v>466</v>
      </c>
      <c r="Z290" s="1" t="s">
        <v>476</v>
      </c>
    </row>
    <row r="291" spans="23:26" x14ac:dyDescent="0.3">
      <c r="W291" s="47" t="s">
        <v>483</v>
      </c>
      <c r="X291" s="57" t="s">
        <v>484</v>
      </c>
      <c r="Y291" s="1" t="s">
        <v>469</v>
      </c>
      <c r="Z291" s="1" t="s">
        <v>479</v>
      </c>
    </row>
    <row r="292" spans="23:26" x14ac:dyDescent="0.3">
      <c r="W292" s="47" t="s">
        <v>480</v>
      </c>
      <c r="X292" s="57" t="s">
        <v>481</v>
      </c>
      <c r="Y292" s="1" t="s">
        <v>472</v>
      </c>
      <c r="Z292" s="1" t="s">
        <v>482</v>
      </c>
    </row>
    <row r="293" spans="23:26" x14ac:dyDescent="0.3">
      <c r="W293" s="47" t="s">
        <v>477</v>
      </c>
      <c r="X293" s="57" t="s">
        <v>478</v>
      </c>
      <c r="Y293" s="1" t="s">
        <v>475</v>
      </c>
      <c r="Z293" s="1" t="s">
        <v>485</v>
      </c>
    </row>
    <row r="294" spans="23:26" x14ac:dyDescent="0.3">
      <c r="W294" s="47" t="s">
        <v>486</v>
      </c>
      <c r="X294" s="57" t="s">
        <v>487</v>
      </c>
      <c r="Y294" s="1" t="s">
        <v>478</v>
      </c>
      <c r="Z294" s="1" t="s">
        <v>488</v>
      </c>
    </row>
    <row r="295" spans="23:26" x14ac:dyDescent="0.3">
      <c r="W295" s="47" t="s">
        <v>489</v>
      </c>
      <c r="X295" s="57" t="s">
        <v>490</v>
      </c>
      <c r="Y295" s="1" t="s">
        <v>481</v>
      </c>
      <c r="Z295" s="1" t="s">
        <v>491</v>
      </c>
    </row>
    <row r="296" spans="23:26" x14ac:dyDescent="0.3">
      <c r="W296" s="47" t="s">
        <v>498</v>
      </c>
      <c r="X296" s="57" t="s">
        <v>499</v>
      </c>
      <c r="Y296" s="1" t="s">
        <v>484</v>
      </c>
      <c r="Z296" s="1" t="s">
        <v>494</v>
      </c>
    </row>
    <row r="297" spans="23:26" x14ac:dyDescent="0.3">
      <c r="W297" s="47" t="s">
        <v>501</v>
      </c>
      <c r="X297" s="57" t="s">
        <v>502</v>
      </c>
      <c r="Y297" s="1" t="s">
        <v>487</v>
      </c>
      <c r="Z297" s="1" t="s">
        <v>497</v>
      </c>
    </row>
    <row r="298" spans="23:26" x14ac:dyDescent="0.3">
      <c r="W298" s="47" t="s">
        <v>519</v>
      </c>
      <c r="X298" s="57" t="s">
        <v>520</v>
      </c>
      <c r="Y298" s="1" t="s">
        <v>490</v>
      </c>
      <c r="Z298" s="1" t="s">
        <v>500</v>
      </c>
    </row>
    <row r="299" spans="23:26" x14ac:dyDescent="0.3">
      <c r="W299" s="47" t="s">
        <v>516</v>
      </c>
      <c r="X299" s="57" t="s">
        <v>517</v>
      </c>
      <c r="Y299" s="1" t="s">
        <v>493</v>
      </c>
      <c r="Z299" s="1" t="s">
        <v>503</v>
      </c>
    </row>
    <row r="300" spans="23:26" x14ac:dyDescent="0.3">
      <c r="W300" s="47" t="s">
        <v>504</v>
      </c>
      <c r="X300" s="57" t="s">
        <v>505</v>
      </c>
      <c r="Y300" s="1" t="s">
        <v>496</v>
      </c>
      <c r="Z300" s="1" t="s">
        <v>506</v>
      </c>
    </row>
    <row r="301" spans="23:26" x14ac:dyDescent="0.3">
      <c r="W301" s="47" t="s">
        <v>522</v>
      </c>
      <c r="X301" s="57" t="s">
        <v>523</v>
      </c>
      <c r="Y301" s="1" t="s">
        <v>499</v>
      </c>
      <c r="Z301" s="1" t="s">
        <v>509</v>
      </c>
    </row>
    <row r="302" spans="23:26" x14ac:dyDescent="0.3">
      <c r="W302" s="47" t="s">
        <v>507</v>
      </c>
      <c r="X302" s="57" t="s">
        <v>508</v>
      </c>
      <c r="Y302" s="1" t="s">
        <v>502</v>
      </c>
      <c r="Z302" s="1" t="s">
        <v>512</v>
      </c>
    </row>
    <row r="303" spans="23:26" x14ac:dyDescent="0.3">
      <c r="W303" s="47" t="s">
        <v>510</v>
      </c>
      <c r="X303" s="57" t="s">
        <v>511</v>
      </c>
      <c r="Y303" s="1" t="s">
        <v>505</v>
      </c>
      <c r="Z303" s="1" t="s">
        <v>515</v>
      </c>
    </row>
    <row r="304" spans="23:26" x14ac:dyDescent="0.3">
      <c r="W304" s="47" t="s">
        <v>513</v>
      </c>
      <c r="X304" s="57" t="s">
        <v>514</v>
      </c>
      <c r="Y304" s="1" t="s">
        <v>508</v>
      </c>
      <c r="Z304" s="1" t="s">
        <v>518</v>
      </c>
    </row>
    <row r="305" spans="23:26" x14ac:dyDescent="0.3">
      <c r="W305" s="47" t="s">
        <v>525</v>
      </c>
      <c r="X305" s="57" t="s">
        <v>526</v>
      </c>
      <c r="Y305" s="1" t="s">
        <v>511</v>
      </c>
      <c r="Z305" s="1" t="s">
        <v>521</v>
      </c>
    </row>
    <row r="306" spans="23:26" x14ac:dyDescent="0.3">
      <c r="W306" s="47" t="s">
        <v>528</v>
      </c>
      <c r="X306" s="57" t="s">
        <v>529</v>
      </c>
      <c r="Y306" s="1" t="s">
        <v>514</v>
      </c>
      <c r="Z306" s="1" t="s">
        <v>524</v>
      </c>
    </row>
    <row r="307" spans="23:26" x14ac:dyDescent="0.3">
      <c r="W307" s="47" t="s">
        <v>533</v>
      </c>
      <c r="X307" s="57" t="s">
        <v>534</v>
      </c>
      <c r="Y307" s="1" t="s">
        <v>517</v>
      </c>
      <c r="Z307" s="1" t="s">
        <v>527</v>
      </c>
    </row>
    <row r="308" spans="23:26" x14ac:dyDescent="0.3">
      <c r="W308" s="47" t="s">
        <v>536</v>
      </c>
      <c r="X308" s="57" t="s">
        <v>537</v>
      </c>
      <c r="Y308" s="1" t="s">
        <v>520</v>
      </c>
      <c r="Z308" s="1" t="s">
        <v>530</v>
      </c>
    </row>
    <row r="309" spans="23:26" x14ac:dyDescent="0.3">
      <c r="W309" s="47" t="s">
        <v>539</v>
      </c>
      <c r="X309" s="57" t="s">
        <v>540</v>
      </c>
      <c r="Y309" s="1" t="s">
        <v>523</v>
      </c>
      <c r="Z309" s="1" t="s">
        <v>522</v>
      </c>
    </row>
    <row r="310" spans="23:26" x14ac:dyDescent="0.3">
      <c r="W310" s="47" t="s">
        <v>545</v>
      </c>
      <c r="X310" s="57" t="s">
        <v>546</v>
      </c>
      <c r="Y310" s="1" t="s">
        <v>526</v>
      </c>
      <c r="Z310" s="1" t="s">
        <v>535</v>
      </c>
    </row>
    <row r="311" spans="23:26" x14ac:dyDescent="0.3">
      <c r="W311" s="47" t="s">
        <v>548</v>
      </c>
      <c r="X311" s="57" t="s">
        <v>549</v>
      </c>
      <c r="Y311" s="1" t="s">
        <v>529</v>
      </c>
      <c r="Z311" s="1" t="s">
        <v>538</v>
      </c>
    </row>
    <row r="312" spans="23:26" x14ac:dyDescent="0.3">
      <c r="W312" s="47" t="s">
        <v>563</v>
      </c>
      <c r="X312" s="57" t="s">
        <v>564</v>
      </c>
      <c r="Y312" s="1" t="s">
        <v>532</v>
      </c>
      <c r="Z312" s="1" t="s">
        <v>541</v>
      </c>
    </row>
    <row r="313" spans="23:26" x14ac:dyDescent="0.3">
      <c r="W313" s="47" t="s">
        <v>392</v>
      </c>
      <c r="X313" s="57" t="s">
        <v>393</v>
      </c>
      <c r="Y313" s="1" t="s">
        <v>534</v>
      </c>
      <c r="Z313" s="1" t="s">
        <v>544</v>
      </c>
    </row>
    <row r="314" spans="23:26" x14ac:dyDescent="0.3">
      <c r="W314" s="47" t="s">
        <v>671</v>
      </c>
      <c r="X314" s="57" t="s">
        <v>672</v>
      </c>
      <c r="Y314" s="1" t="s">
        <v>537</v>
      </c>
      <c r="Z314" s="1" t="s">
        <v>547</v>
      </c>
    </row>
    <row r="315" spans="23:26" x14ac:dyDescent="0.3">
      <c r="W315" s="47" t="s">
        <v>551</v>
      </c>
      <c r="X315" s="57" t="s">
        <v>552</v>
      </c>
      <c r="Y315" s="1" t="s">
        <v>540</v>
      </c>
      <c r="Z315" s="1" t="s">
        <v>550</v>
      </c>
    </row>
    <row r="316" spans="23:26" x14ac:dyDescent="0.3">
      <c r="W316" s="47" t="s">
        <v>572</v>
      </c>
      <c r="X316" s="66" t="s">
        <v>573</v>
      </c>
      <c r="Y316" s="1" t="s">
        <v>543</v>
      </c>
      <c r="Z316" s="1" t="s">
        <v>553</v>
      </c>
    </row>
    <row r="317" spans="23:26" x14ac:dyDescent="0.3">
      <c r="W317" s="47" t="s">
        <v>587</v>
      </c>
      <c r="X317" s="57" t="s">
        <v>588</v>
      </c>
      <c r="Y317" s="1" t="s">
        <v>546</v>
      </c>
      <c r="Z317" s="1" t="s">
        <v>556</v>
      </c>
    </row>
    <row r="318" spans="23:26" x14ac:dyDescent="0.3">
      <c r="W318" s="47" t="s">
        <v>374</v>
      </c>
      <c r="X318" s="57" t="s">
        <v>375</v>
      </c>
      <c r="Y318" s="1" t="s">
        <v>549</v>
      </c>
      <c r="Z318" s="1" t="s">
        <v>559</v>
      </c>
    </row>
    <row r="319" spans="23:26" x14ac:dyDescent="0.3">
      <c r="W319" s="47" t="s">
        <v>554</v>
      </c>
      <c r="X319" s="57" t="s">
        <v>555</v>
      </c>
      <c r="Y319" s="1" t="s">
        <v>552</v>
      </c>
      <c r="Z319" s="1" t="s">
        <v>562</v>
      </c>
    </row>
    <row r="320" spans="23:26" x14ac:dyDescent="0.3">
      <c r="W320" s="47" t="s">
        <v>581</v>
      </c>
      <c r="X320" s="57" t="s">
        <v>582</v>
      </c>
      <c r="Y320" s="1" t="s">
        <v>555</v>
      </c>
      <c r="Z320" s="1" t="s">
        <v>565</v>
      </c>
    </row>
    <row r="321" spans="23:26" x14ac:dyDescent="0.3">
      <c r="W321" s="47" t="s">
        <v>557</v>
      </c>
      <c r="X321" s="57" t="s">
        <v>558</v>
      </c>
      <c r="Y321" s="1" t="s">
        <v>558</v>
      </c>
      <c r="Z321" s="1" t="s">
        <v>568</v>
      </c>
    </row>
    <row r="322" spans="23:26" x14ac:dyDescent="0.3">
      <c r="W322" s="47" t="s">
        <v>566</v>
      </c>
      <c r="X322" s="57" t="s">
        <v>567</v>
      </c>
      <c r="Y322" s="1" t="s">
        <v>561</v>
      </c>
      <c r="Z322" s="1" t="s">
        <v>571</v>
      </c>
    </row>
    <row r="323" spans="23:26" x14ac:dyDescent="0.3">
      <c r="W323" s="47" t="s">
        <v>560</v>
      </c>
      <c r="X323" s="57" t="s">
        <v>561</v>
      </c>
      <c r="Y323" s="1" t="s">
        <v>564</v>
      </c>
      <c r="Z323" s="1" t="s">
        <v>574</v>
      </c>
    </row>
    <row r="324" spans="23:26" x14ac:dyDescent="0.3">
      <c r="W324" s="47" t="s">
        <v>599</v>
      </c>
      <c r="X324" s="57" t="s">
        <v>600</v>
      </c>
      <c r="Y324" s="1" t="s">
        <v>567</v>
      </c>
      <c r="Z324" s="1" t="s">
        <v>577</v>
      </c>
    </row>
    <row r="325" spans="23:26" x14ac:dyDescent="0.3">
      <c r="W325" s="47" t="s">
        <v>569</v>
      </c>
      <c r="X325" s="57" t="s">
        <v>570</v>
      </c>
      <c r="Y325" s="1" t="s">
        <v>570</v>
      </c>
      <c r="Z325" s="1" t="s">
        <v>580</v>
      </c>
    </row>
    <row r="326" spans="23:26" x14ac:dyDescent="0.3">
      <c r="W326" s="47" t="s">
        <v>575</v>
      </c>
      <c r="X326" s="57" t="s">
        <v>576</v>
      </c>
      <c r="Y326" s="1" t="s">
        <v>573</v>
      </c>
      <c r="Z326" s="1" t="s">
        <v>583</v>
      </c>
    </row>
    <row r="327" spans="23:26" x14ac:dyDescent="0.3">
      <c r="W327" s="47" t="s">
        <v>578</v>
      </c>
      <c r="X327" s="57" t="s">
        <v>579</v>
      </c>
      <c r="Y327" s="1" t="s">
        <v>576</v>
      </c>
      <c r="Z327" s="1" t="s">
        <v>586</v>
      </c>
    </row>
    <row r="328" spans="23:26" x14ac:dyDescent="0.3">
      <c r="W328" s="47" t="s">
        <v>542</v>
      </c>
      <c r="X328" s="57" t="s">
        <v>543</v>
      </c>
      <c r="Y328" s="1" t="s">
        <v>579</v>
      </c>
      <c r="Z328" s="1" t="s">
        <v>589</v>
      </c>
    </row>
    <row r="329" spans="23:26" x14ac:dyDescent="0.3">
      <c r="W329" s="47" t="s">
        <v>249</v>
      </c>
      <c r="X329" s="57" t="s">
        <v>250</v>
      </c>
      <c r="Y329" s="1" t="s">
        <v>582</v>
      </c>
      <c r="Z329" s="1" t="s">
        <v>592</v>
      </c>
    </row>
    <row r="330" spans="23:26" x14ac:dyDescent="0.3">
      <c r="W330" s="47" t="s">
        <v>584</v>
      </c>
      <c r="X330" s="57" t="s">
        <v>585</v>
      </c>
      <c r="Y330" s="1" t="s">
        <v>585</v>
      </c>
      <c r="Z330" s="1" t="s">
        <v>595</v>
      </c>
    </row>
    <row r="331" spans="23:26" x14ac:dyDescent="0.3">
      <c r="W331" s="47" t="s">
        <v>590</v>
      </c>
      <c r="X331" s="57" t="s">
        <v>591</v>
      </c>
      <c r="Y331" s="1" t="s">
        <v>591</v>
      </c>
      <c r="Z331" s="1" t="s">
        <v>598</v>
      </c>
    </row>
    <row r="332" spans="23:26" x14ac:dyDescent="0.3">
      <c r="W332" s="47" t="s">
        <v>596</v>
      </c>
      <c r="X332" s="57" t="s">
        <v>597</v>
      </c>
      <c r="Y332" s="1" t="s">
        <v>594</v>
      </c>
      <c r="Z332" s="1" t="s">
        <v>601</v>
      </c>
    </row>
    <row r="333" spans="23:26" x14ac:dyDescent="0.3">
      <c r="W333" s="47" t="s">
        <v>605</v>
      </c>
      <c r="X333" s="57" t="s">
        <v>606</v>
      </c>
      <c r="Y333" s="1" t="s">
        <v>597</v>
      </c>
      <c r="Z333" s="1" t="s">
        <v>604</v>
      </c>
    </row>
    <row r="334" spans="23:26" x14ac:dyDescent="0.3">
      <c r="W334" s="47" t="s">
        <v>602</v>
      </c>
      <c r="X334" s="57" t="s">
        <v>603</v>
      </c>
      <c r="Y334" s="1" t="s">
        <v>600</v>
      </c>
      <c r="Z334" s="1" t="s">
        <v>607</v>
      </c>
    </row>
    <row r="335" spans="23:26" x14ac:dyDescent="0.3">
      <c r="W335" s="47" t="s">
        <v>593</v>
      </c>
      <c r="X335" s="57" t="s">
        <v>594</v>
      </c>
      <c r="Y335" s="1" t="s">
        <v>603</v>
      </c>
      <c r="Z335" s="1" t="s">
        <v>610</v>
      </c>
    </row>
    <row r="336" spans="23:26" x14ac:dyDescent="0.3">
      <c r="W336" s="47" t="s">
        <v>608</v>
      </c>
      <c r="X336" s="57" t="s">
        <v>609</v>
      </c>
      <c r="Y336" s="1" t="s">
        <v>606</v>
      </c>
      <c r="Z336" s="1" t="s">
        <v>613</v>
      </c>
    </row>
    <row r="337" spans="23:26" x14ac:dyDescent="0.3">
      <c r="W337" s="47" t="s">
        <v>621</v>
      </c>
      <c r="X337" s="57" t="s">
        <v>622</v>
      </c>
      <c r="Y337" s="1" t="s">
        <v>609</v>
      </c>
      <c r="Z337" s="1" t="s">
        <v>616</v>
      </c>
    </row>
    <row r="338" spans="23:26" x14ac:dyDescent="0.3">
      <c r="W338" s="47" t="s">
        <v>611</v>
      </c>
      <c r="X338" s="57" t="s">
        <v>612</v>
      </c>
      <c r="Y338" s="1" t="s">
        <v>619</v>
      </c>
      <c r="Z338" s="1" t="s">
        <v>620</v>
      </c>
    </row>
    <row r="339" spans="23:26" x14ac:dyDescent="0.3">
      <c r="W339" s="47" t="s">
        <v>617</v>
      </c>
      <c r="X339" s="57" t="s">
        <v>618</v>
      </c>
      <c r="Y339" s="1" t="s">
        <v>612</v>
      </c>
      <c r="Z339" s="1" t="s">
        <v>623</v>
      </c>
    </row>
    <row r="340" spans="23:26" x14ac:dyDescent="0.3">
      <c r="W340" s="47" t="s">
        <v>627</v>
      </c>
      <c r="X340" s="57" t="s">
        <v>628</v>
      </c>
      <c r="Y340" s="1" t="s">
        <v>615</v>
      </c>
      <c r="Z340" s="1" t="s">
        <v>626</v>
      </c>
    </row>
    <row r="341" spans="23:26" x14ac:dyDescent="0.3">
      <c r="W341" s="47" t="s">
        <v>614</v>
      </c>
      <c r="X341" s="57" t="s">
        <v>615</v>
      </c>
      <c r="Y341" s="1" t="s">
        <v>618</v>
      </c>
      <c r="Z341" s="1" t="s">
        <v>629</v>
      </c>
    </row>
    <row r="342" spans="23:26" x14ac:dyDescent="0.3">
      <c r="W342" s="47" t="s">
        <v>633</v>
      </c>
      <c r="X342" s="57" t="s">
        <v>634</v>
      </c>
      <c r="Y342" s="1" t="s">
        <v>622</v>
      </c>
      <c r="Z342" s="1" t="s">
        <v>632</v>
      </c>
    </row>
    <row r="343" spans="23:26" x14ac:dyDescent="0.3">
      <c r="W343" s="47" t="s">
        <v>636</v>
      </c>
      <c r="X343" s="57" t="s">
        <v>637</v>
      </c>
      <c r="Y343" s="1" t="s">
        <v>625</v>
      </c>
      <c r="Z343" s="1" t="s">
        <v>635</v>
      </c>
    </row>
    <row r="344" spans="23:26" x14ac:dyDescent="0.3">
      <c r="W344" s="47" t="s">
        <v>640</v>
      </c>
      <c r="X344" s="57" t="s">
        <v>641</v>
      </c>
      <c r="Y344" s="1" t="s">
        <v>638</v>
      </c>
      <c r="Z344" s="1" t="s">
        <v>639</v>
      </c>
    </row>
    <row r="345" spans="23:26" x14ac:dyDescent="0.3">
      <c r="W345" s="47" t="s">
        <v>624</v>
      </c>
      <c r="X345" s="57" t="s">
        <v>625</v>
      </c>
      <c r="Y345" s="1" t="s">
        <v>628</v>
      </c>
      <c r="Z345" s="1" t="s">
        <v>642</v>
      </c>
    </row>
    <row r="346" spans="23:26" x14ac:dyDescent="0.3">
      <c r="W346" s="47" t="s">
        <v>341</v>
      </c>
      <c r="X346" s="57" t="s">
        <v>342</v>
      </c>
      <c r="Y346" s="1" t="s">
        <v>631</v>
      </c>
      <c r="Z346" s="1" t="s">
        <v>645</v>
      </c>
    </row>
    <row r="347" spans="23:26" x14ac:dyDescent="0.3">
      <c r="W347" s="47" t="s">
        <v>646</v>
      </c>
      <c r="X347" s="57" t="s">
        <v>647</v>
      </c>
      <c r="Y347" s="1" t="s">
        <v>634</v>
      </c>
      <c r="Z347" s="1" t="s">
        <v>648</v>
      </c>
    </row>
    <row r="348" spans="23:26" x14ac:dyDescent="0.3">
      <c r="W348" s="47" t="s">
        <v>649</v>
      </c>
      <c r="X348" s="57" t="s">
        <v>650</v>
      </c>
      <c r="Y348" s="1" t="s">
        <v>637</v>
      </c>
      <c r="Z348" s="1" t="s">
        <v>651</v>
      </c>
    </row>
    <row r="349" spans="23:26" x14ac:dyDescent="0.3">
      <c r="W349" s="47" t="s">
        <v>643</v>
      </c>
      <c r="X349" s="57" t="s">
        <v>644</v>
      </c>
      <c r="Y349" s="1" t="s">
        <v>641</v>
      </c>
      <c r="Z349" s="1" t="s">
        <v>654</v>
      </c>
    </row>
    <row r="350" spans="23:26" x14ac:dyDescent="0.3">
      <c r="W350" s="47" t="s">
        <v>655</v>
      </c>
      <c r="X350" s="57" t="s">
        <v>656</v>
      </c>
      <c r="Y350" s="1" t="s">
        <v>657</v>
      </c>
      <c r="Z350" s="1" t="s">
        <v>658</v>
      </c>
    </row>
    <row r="351" spans="23:26" x14ac:dyDescent="0.3">
      <c r="W351" s="47" t="s">
        <v>652</v>
      </c>
      <c r="X351" s="57" t="s">
        <v>653</v>
      </c>
      <c r="Y351" s="1" t="s">
        <v>644</v>
      </c>
      <c r="Z351" s="1" t="s">
        <v>661</v>
      </c>
    </row>
    <row r="352" spans="23:26" x14ac:dyDescent="0.3">
      <c r="W352" s="47" t="s">
        <v>659</v>
      </c>
      <c r="X352" s="57" t="s">
        <v>660</v>
      </c>
      <c r="Y352" s="1" t="s">
        <v>647</v>
      </c>
      <c r="Z352" s="1" t="s">
        <v>664</v>
      </c>
    </row>
    <row r="353" spans="23:26" x14ac:dyDescent="0.3">
      <c r="W353" s="47" t="s">
        <v>662</v>
      </c>
      <c r="X353" s="57" t="s">
        <v>663</v>
      </c>
      <c r="Y353" s="1" t="s">
        <v>650</v>
      </c>
      <c r="Z353" s="1" t="s">
        <v>667</v>
      </c>
    </row>
    <row r="354" spans="23:26" x14ac:dyDescent="0.3">
      <c r="W354" s="47" t="s">
        <v>665</v>
      </c>
      <c r="X354" s="57" t="s">
        <v>666</v>
      </c>
      <c r="Y354" s="1" t="s">
        <v>653</v>
      </c>
      <c r="Z354" s="1" t="s">
        <v>670</v>
      </c>
    </row>
    <row r="355" spans="23:26" x14ac:dyDescent="0.3">
      <c r="W355" s="47" t="s">
        <v>668</v>
      </c>
      <c r="X355" s="57" t="s">
        <v>669</v>
      </c>
      <c r="Y355" s="1" t="s">
        <v>656</v>
      </c>
      <c r="Z355" s="52" t="s">
        <v>708</v>
      </c>
    </row>
    <row r="356" spans="23:26" x14ac:dyDescent="0.3">
      <c r="W356" s="47" t="s">
        <v>673</v>
      </c>
      <c r="X356" s="57" t="s">
        <v>674</v>
      </c>
      <c r="Y356" s="1" t="s">
        <v>660</v>
      </c>
      <c r="Z356" s="1" t="s">
        <v>675</v>
      </c>
    </row>
    <row r="357" spans="23:26" x14ac:dyDescent="0.3">
      <c r="W357" s="47" t="s">
        <v>676</v>
      </c>
      <c r="X357" s="57" t="s">
        <v>677</v>
      </c>
      <c r="Y357" s="1" t="s">
        <v>663</v>
      </c>
      <c r="Z357" s="1" t="s">
        <v>678</v>
      </c>
    </row>
    <row r="358" spans="23:26" x14ac:dyDescent="0.3">
      <c r="W358" s="47" t="s">
        <v>680</v>
      </c>
      <c r="X358" s="57" t="s">
        <v>681</v>
      </c>
      <c r="Y358" s="1" t="s">
        <v>669</v>
      </c>
      <c r="Z358" s="1" t="s">
        <v>682</v>
      </c>
    </row>
    <row r="359" spans="23:26" x14ac:dyDescent="0.3">
      <c r="Y359" s="1" t="s">
        <v>672</v>
      </c>
      <c r="Z359" s="1" t="s">
        <v>683</v>
      </c>
    </row>
    <row r="360" spans="23:26" x14ac:dyDescent="0.3">
      <c r="Y360" s="1" t="s">
        <v>674</v>
      </c>
      <c r="Z360" s="1" t="s">
        <v>684</v>
      </c>
    </row>
    <row r="361" spans="23:26" x14ac:dyDescent="0.3">
      <c r="Y361" s="1" t="s">
        <v>679</v>
      </c>
      <c r="Z361" s="1" t="s">
        <v>685</v>
      </c>
    </row>
    <row r="362" spans="23:26" x14ac:dyDescent="0.3">
      <c r="Y362" s="1" t="s">
        <v>681</v>
      </c>
      <c r="Z362" s="1" t="s">
        <v>686</v>
      </c>
    </row>
    <row r="363" spans="23:26" x14ac:dyDescent="0.3">
      <c r="Y363" s="1" t="s">
        <v>277</v>
      </c>
      <c r="Z363" s="1" t="s">
        <v>779</v>
      </c>
    </row>
  </sheetData>
  <sheetProtection algorithmName="SHA-512" hashValue="uw5FRDvNx4Y9zIVW3nRzvMVVeT1Id2H8mWuWvyvCsBbbmZuJv1xvrdqq52tCIHfd4/rwKKyf0k06lJ1oktyRcQ==" saltValue="2AJPiBDAKlGXGVqTup09Ug==" spinCount="100000" sheet="1" insertHyperlinks="0" selectLockedCells="1"/>
  <sortState ref="R145:S348">
    <sortCondition ref="R145:R348"/>
  </sortState>
  <customSheetViews>
    <customSheetView guid="{242BED43-57AC-4D3D-AB0A-DEDE16518FBF}" showPageBreaks="1" view="pageBreakPreview" topLeftCell="A77">
      <selection activeCell="A92" sqref="A92"/>
      <rowBreaks count="2" manualBreakCount="2">
        <brk id="45" max="7" man="1"/>
        <brk id="89" max="16383" man="1"/>
      </rowBreaks>
      <pageMargins left="0.75" right="0.75" top="1" bottom="1" header="0.5" footer="0.5"/>
      <pageSetup paperSize="9" scale="95" orientation="portrait" r:id="rId1"/>
      <headerFooter alignWithMargins="0"/>
    </customSheetView>
    <customSheetView guid="{94F89541-A89C-43B0-B14D-43DD18AACD4F}" showPageBreaks="1" view="pageBreakPreview" showRuler="0">
      <selection activeCell="B3" sqref="B3"/>
      <pageMargins left="0.75" right="0.75" top="1" bottom="1" header="0.5" footer="0.5"/>
      <pageSetup paperSize="9" orientation="portrait" r:id="rId2"/>
      <headerFooter alignWithMargins="0"/>
    </customSheetView>
  </customSheetViews>
  <mergeCells count="190">
    <mergeCell ref="G132:K132"/>
    <mergeCell ref="A131:E132"/>
    <mergeCell ref="F131:F132"/>
    <mergeCell ref="G131:K131"/>
    <mergeCell ref="I73:K73"/>
    <mergeCell ref="I74:K74"/>
    <mergeCell ref="A125:K125"/>
    <mergeCell ref="A126:K126"/>
    <mergeCell ref="A127:K127"/>
    <mergeCell ref="A128:K128"/>
    <mergeCell ref="A129:K129"/>
    <mergeCell ref="A130:K130"/>
    <mergeCell ref="A119:G121"/>
    <mergeCell ref="L119:M120"/>
    <mergeCell ref="H119:K121"/>
    <mergeCell ref="A118:K118"/>
    <mergeCell ref="A46:B46"/>
    <mergeCell ref="C46:K46"/>
    <mergeCell ref="A113:E113"/>
    <mergeCell ref="B94:C94"/>
    <mergeCell ref="A95:A96"/>
    <mergeCell ref="A68:B68"/>
    <mergeCell ref="C85:D86"/>
    <mergeCell ref="E85:F86"/>
    <mergeCell ref="C70:K70"/>
    <mergeCell ref="A100:B100"/>
    <mergeCell ref="E95:E96"/>
    <mergeCell ref="A102:C102"/>
    <mergeCell ref="A103:C103"/>
    <mergeCell ref="C80:E81"/>
    <mergeCell ref="G85:K87"/>
    <mergeCell ref="B108:K108"/>
    <mergeCell ref="D117:K117"/>
    <mergeCell ref="C47:K47"/>
    <mergeCell ref="M74:U74"/>
    <mergeCell ref="A117:C117"/>
    <mergeCell ref="A99:B99"/>
    <mergeCell ref="H95:K96"/>
    <mergeCell ref="C92:K92"/>
    <mergeCell ref="A88:K88"/>
    <mergeCell ref="C67:K67"/>
    <mergeCell ref="D95:D96"/>
    <mergeCell ref="A93:B93"/>
    <mergeCell ref="C93:K93"/>
    <mergeCell ref="C64:K64"/>
    <mergeCell ref="A62:B63"/>
    <mergeCell ref="A84:B84"/>
    <mergeCell ref="A78:C78"/>
    <mergeCell ref="H76:K76"/>
    <mergeCell ref="C75:D75"/>
    <mergeCell ref="A77:C77"/>
    <mergeCell ref="A83:K83"/>
    <mergeCell ref="D77:K77"/>
    <mergeCell ref="A75:B76"/>
    <mergeCell ref="A91:B92"/>
    <mergeCell ref="C76:D76"/>
    <mergeCell ref="E75:G76"/>
    <mergeCell ref="A18:C18"/>
    <mergeCell ref="A52:B52"/>
    <mergeCell ref="C51:K51"/>
    <mergeCell ref="D22:F22"/>
    <mergeCell ref="A24:K24"/>
    <mergeCell ref="A45:F45"/>
    <mergeCell ref="A55:B55"/>
    <mergeCell ref="A23:K23"/>
    <mergeCell ref="A137:D137"/>
    <mergeCell ref="E136:F136"/>
    <mergeCell ref="E137:F137"/>
    <mergeCell ref="A135:K135"/>
    <mergeCell ref="A6:K6"/>
    <mergeCell ref="A7:K7"/>
    <mergeCell ref="D18:K18"/>
    <mergeCell ref="G115:K115"/>
    <mergeCell ref="B116:E116"/>
    <mergeCell ref="B115:E115"/>
    <mergeCell ref="G116:K116"/>
    <mergeCell ref="F80:H81"/>
    <mergeCell ref="C48:K49"/>
    <mergeCell ref="A34:B34"/>
    <mergeCell ref="A33:B33"/>
    <mergeCell ref="C58:K58"/>
    <mergeCell ref="A16:B16"/>
    <mergeCell ref="C42:K42"/>
    <mergeCell ref="C52:K52"/>
    <mergeCell ref="C55:K55"/>
    <mergeCell ref="A54:F54"/>
    <mergeCell ref="A39:B39"/>
    <mergeCell ref="A85:B86"/>
    <mergeCell ref="A69:C69"/>
    <mergeCell ref="F159:I159"/>
    <mergeCell ref="F160:I160"/>
    <mergeCell ref="F161:I161"/>
    <mergeCell ref="F162:I162"/>
    <mergeCell ref="J156:K162"/>
    <mergeCell ref="A142:K142"/>
    <mergeCell ref="A143:K146"/>
    <mergeCell ref="A149:K149"/>
    <mergeCell ref="A151:K151"/>
    <mergeCell ref="A153:K153"/>
    <mergeCell ref="C160:E160"/>
    <mergeCell ref="C161:E161"/>
    <mergeCell ref="C159:E159"/>
    <mergeCell ref="A158:B158"/>
    <mergeCell ref="C158:E158"/>
    <mergeCell ref="A159:B159"/>
    <mergeCell ref="A160:B160"/>
    <mergeCell ref="A161:B161"/>
    <mergeCell ref="A162:B162"/>
    <mergeCell ref="C162:E162"/>
    <mergeCell ref="A155:K155"/>
    <mergeCell ref="A147:K147"/>
    <mergeCell ref="F156:I156"/>
    <mergeCell ref="F157:I157"/>
    <mergeCell ref="C156:E156"/>
    <mergeCell ref="A157:B157"/>
    <mergeCell ref="C157:E157"/>
    <mergeCell ref="D78:K78"/>
    <mergeCell ref="A98:C98"/>
    <mergeCell ref="I80:K81"/>
    <mergeCell ref="F158:I158"/>
    <mergeCell ref="A80:B81"/>
    <mergeCell ref="A140:K141"/>
    <mergeCell ref="A111:C111"/>
    <mergeCell ref="C84:D84"/>
    <mergeCell ref="E84:F84"/>
    <mergeCell ref="G84:K84"/>
    <mergeCell ref="A109:K110"/>
    <mergeCell ref="A101:B101"/>
    <mergeCell ref="F95:F96"/>
    <mergeCell ref="G95:G96"/>
    <mergeCell ref="H94:K94"/>
    <mergeCell ref="A89:K89"/>
    <mergeCell ref="A90:K90"/>
    <mergeCell ref="C91:K91"/>
    <mergeCell ref="A136:D136"/>
    <mergeCell ref="A138:H138"/>
    <mergeCell ref="A124:K124"/>
    <mergeCell ref="G74:H74"/>
    <mergeCell ref="A123:K123"/>
    <mergeCell ref="A38:D38"/>
    <mergeCell ref="C65:K65"/>
    <mergeCell ref="C62:G63"/>
    <mergeCell ref="H62:K62"/>
    <mergeCell ref="H63:K63"/>
    <mergeCell ref="C71:K72"/>
    <mergeCell ref="C68:K68"/>
    <mergeCell ref="C66:K66"/>
    <mergeCell ref="A48:B49"/>
    <mergeCell ref="A64:B64"/>
    <mergeCell ref="A65:B65"/>
    <mergeCell ref="C39:K39"/>
    <mergeCell ref="C40:K40"/>
    <mergeCell ref="C50:K50"/>
    <mergeCell ref="A50:B50"/>
    <mergeCell ref="A134:K134"/>
    <mergeCell ref="I136:K137"/>
    <mergeCell ref="A70:B72"/>
    <mergeCell ref="A66:B66"/>
    <mergeCell ref="A73:B74"/>
    <mergeCell ref="A67:B67"/>
    <mergeCell ref="D19:F19"/>
    <mergeCell ref="D20:F20"/>
    <mergeCell ref="A27:C27"/>
    <mergeCell ref="A42:B42"/>
    <mergeCell ref="C33:K33"/>
    <mergeCell ref="C43:K43"/>
    <mergeCell ref="C35:K36"/>
    <mergeCell ref="A41:B41"/>
    <mergeCell ref="C41:K41"/>
    <mergeCell ref="A43:B43"/>
    <mergeCell ref="C34:K34"/>
    <mergeCell ref="A51:B51"/>
    <mergeCell ref="H25:K25"/>
    <mergeCell ref="A47:B47"/>
    <mergeCell ref="A28:C28"/>
    <mergeCell ref="A26:C26"/>
    <mergeCell ref="G22:K22"/>
    <mergeCell ref="A32:D32"/>
    <mergeCell ref="A35:B36"/>
    <mergeCell ref="C59:K59"/>
    <mergeCell ref="A59:B59"/>
    <mergeCell ref="A56:B57"/>
    <mergeCell ref="A40:B40"/>
    <mergeCell ref="A8:K8"/>
    <mergeCell ref="A9:K9"/>
    <mergeCell ref="A10:K10"/>
    <mergeCell ref="C56:K57"/>
    <mergeCell ref="A58:B58"/>
    <mergeCell ref="A14:K14"/>
    <mergeCell ref="A12:K13"/>
  </mergeCells>
  <phoneticPr fontId="0" type="noConversion"/>
  <conditionalFormatting sqref="G137">
    <cfRule type="cellIs" dxfId="27" priority="57" operator="lessThan">
      <formula>2</formula>
    </cfRule>
  </conditionalFormatting>
  <conditionalFormatting sqref="H137">
    <cfRule type="cellIs" dxfId="26" priority="56" operator="lessThan">
      <formula>2</formula>
    </cfRule>
  </conditionalFormatting>
  <conditionalFormatting sqref="A137">
    <cfRule type="cellIs" dxfId="25" priority="53" operator="equal">
      <formula>0</formula>
    </cfRule>
  </conditionalFormatting>
  <conditionalFormatting sqref="C34:K34">
    <cfRule type="containsErrors" dxfId="24" priority="65">
      <formula>ISERROR(C34)</formula>
    </cfRule>
  </conditionalFormatting>
  <conditionalFormatting sqref="C157:E157">
    <cfRule type="containsErrors" dxfId="23" priority="48">
      <formula>ISERROR(C157)</formula>
    </cfRule>
  </conditionalFormatting>
  <conditionalFormatting sqref="B96:C96">
    <cfRule type="expression" dxfId="22" priority="37">
      <formula>$D$20="Grade 2"</formula>
    </cfRule>
    <cfRule type="expression" dxfId="21" priority="40">
      <formula>$D$20="Grade 1"</formula>
    </cfRule>
  </conditionalFormatting>
  <conditionalFormatting sqref="C33:K33">
    <cfRule type="containsErrors" dxfId="20" priority="29">
      <formula>ISERROR(C33)</formula>
    </cfRule>
  </conditionalFormatting>
  <conditionalFormatting sqref="E137:F137">
    <cfRule type="cellIs" dxfId="19" priority="8" operator="equal">
      <formula>0</formula>
    </cfRule>
  </conditionalFormatting>
  <conditionalFormatting sqref="B96:C96">
    <cfRule type="expression" dxfId="18" priority="563">
      <formula>$D$20=$N$163</formula>
    </cfRule>
  </conditionalFormatting>
  <conditionalFormatting sqref="A113:E114 G115:K115 D117:K117">
    <cfRule type="expression" dxfId="17" priority="571">
      <formula>$D$20=$N$164</formula>
    </cfRule>
    <cfRule type="expression" dxfId="16" priority="572">
      <formula>$D$20=$N$163</formula>
    </cfRule>
    <cfRule type="expression" dxfId="15" priority="573">
      <formula>$D$20=$N$162</formula>
    </cfRule>
    <cfRule type="expression" dxfId="14" priority="574">
      <formula>$D$20=$L$171</formula>
    </cfRule>
    <cfRule type="expression" dxfId="13" priority="575">
      <formula>$D$20=$N$160</formula>
    </cfRule>
    <cfRule type="expression" dxfId="12" priority="576">
      <formula>$D$20=$L$169</formula>
    </cfRule>
  </conditionalFormatting>
  <conditionalFormatting sqref="B96:C96">
    <cfRule type="expression" dxfId="11" priority="590">
      <formula>$D$20=$N$161</formula>
    </cfRule>
  </conditionalFormatting>
  <conditionalFormatting sqref="C96:E96 D95:E95">
    <cfRule type="expression" dxfId="10" priority="591">
      <formula>$D$20=$N$163</formula>
    </cfRule>
    <cfRule type="expression" dxfId="9" priority="592">
      <formula>$D$20=$N$161</formula>
    </cfRule>
  </conditionalFormatting>
  <conditionalFormatting sqref="A89:K89">
    <cfRule type="expression" dxfId="8" priority="595">
      <formula>$D$20=$L$171</formula>
    </cfRule>
    <cfRule type="expression" dxfId="7" priority="596">
      <formula>$D$20=$L$173</formula>
    </cfRule>
    <cfRule type="containsBlanks" dxfId="6" priority="597">
      <formula>LEN(TRIM(A89))=0</formula>
    </cfRule>
  </conditionalFormatting>
  <conditionalFormatting sqref="B115:E115">
    <cfRule type="expression" dxfId="5" priority="598">
      <formula>$D$21=$L$184</formula>
    </cfRule>
    <cfRule type="expression" dxfId="4" priority="599">
      <formula>$D$21=$L$183</formula>
    </cfRule>
    <cfRule type="expression" dxfId="3" priority="600">
      <formula>$D$21=$L$182</formula>
    </cfRule>
    <cfRule type="expression" dxfId="2" priority="601">
      <formula>$D$21=$J$191</formula>
    </cfRule>
    <cfRule type="expression" dxfId="1" priority="602">
      <formula>$D$21=$L$180</formula>
    </cfRule>
    <cfRule type="expression" dxfId="0" priority="603">
      <formula>$D$21=$J$189</formula>
    </cfRule>
  </conditionalFormatting>
  <dataValidations xWindow="693" yWindow="391" count="12">
    <dataValidation type="list" allowBlank="1" showInputMessage="1" showErrorMessage="1" sqref="D28:E31" xr:uid="{00000000-0002-0000-0000-000001000000}">
      <formula1>$T$167:$T$171</formula1>
    </dataValidation>
    <dataValidation type="list" allowBlank="1" showInputMessage="1" showErrorMessage="1" sqref="D27:E27 D99:D105" xr:uid="{00000000-0002-0000-0000-000003000000}">
      <formula1>$U$167:$U$173</formula1>
    </dataValidation>
    <dataValidation allowBlank="1" showInputMessage="1" showErrorMessage="1" prompt="NA name will be completed automatically once country is selected. See above." sqref="C34:K34" xr:uid="{00000000-0002-0000-0000-000004000000}"/>
    <dataValidation type="list" allowBlank="1" showInputMessage="1" showErrorMessage="1" prompt="Select country from list" sqref="C33:K33" xr:uid="{00000000-0002-0000-0000-000005000000}">
      <formula1>$W$157:$W$358</formula1>
    </dataValidation>
    <dataValidation type="list" allowBlank="1" showInputMessage="1" showErrorMessage="1" sqref="A95:A96 H95:K96" xr:uid="{00000000-0002-0000-0000-000006000000}">
      <formula1>$P$167:$P$168</formula1>
    </dataValidation>
    <dataValidation type="list" allowBlank="1" showInputMessage="1" showErrorMessage="1" sqref="H63:K63" xr:uid="{00000000-0002-0000-0000-000008000000}">
      <formula1>$S$174:$S$175</formula1>
    </dataValidation>
    <dataValidation type="list" allowBlank="1" showInputMessage="1" showErrorMessage="1" sqref="A85 D117:K117" xr:uid="{00000000-0002-0000-0000-000009000000}">
      <formula1>$Q$179:$Q$186</formula1>
    </dataValidation>
    <dataValidation type="list" allowBlank="1" showInputMessage="1" showErrorMessage="1" sqref="E85" xr:uid="{00000000-0002-0000-0000-00000A000000}">
      <formula1>$M$184:$M$189</formula1>
    </dataValidation>
    <dataValidation type="list" allowBlank="1" showInputMessage="1" showErrorMessage="1" sqref="D22:F22" xr:uid="{00000000-0002-0000-0000-00000B000000}">
      <formula1>$O$14:$O$21</formula1>
    </dataValidation>
    <dataValidation type="list" allowBlank="1" showInputMessage="1" showErrorMessage="1" sqref="D20:F20" xr:uid="{00000000-0002-0000-0000-000002000000}">
      <formula1>$N$13:$N$17</formula1>
    </dataValidation>
    <dataValidation type="list" allowBlank="1" showInputMessage="1" showErrorMessage="1" sqref="F131:F132" xr:uid="{5C4C17D5-335A-49AE-874B-02F1CC41D283}">
      <formula1>$O$127:$O$128</formula1>
    </dataValidation>
    <dataValidation type="list" allowBlank="1" showInputMessage="1" showErrorMessage="1" sqref="I74:K74" xr:uid="{137A4A5F-7E27-44B9-BC6E-FBA6C2D2621E}">
      <formula1>$O$129:$O$130</formula1>
    </dataValidation>
  </dataValidations>
  <pageMargins left="0.74803149606299213" right="0.74803149606299213" top="0.98425196850393704" bottom="0.98425196850393704" header="0.51181102362204722" footer="0.51181102362204722"/>
  <pageSetup paperSize="9" scale="42" fitToHeight="0" orientation="portrait" r:id="rId3"/>
  <headerFooter alignWithMargins="0"/>
  <rowBreaks count="2" manualBreakCount="2">
    <brk id="68" max="12" man="1"/>
    <brk id="132"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6"/>
  <sheetViews>
    <sheetView zoomScale="70" zoomScaleNormal="70" workbookViewId="0">
      <selection activeCell="B8" sqref="B8"/>
    </sheetView>
  </sheetViews>
  <sheetFormatPr defaultColWidth="9.15234375" defaultRowHeight="14.6" x14ac:dyDescent="0.4"/>
  <cols>
    <col min="1" max="1" width="77" style="112" customWidth="1"/>
    <col min="2" max="2" width="66.07421875" style="112" customWidth="1"/>
    <col min="3" max="3" width="63.53515625" style="112" customWidth="1"/>
    <col min="4" max="4" width="57.53515625" style="112" customWidth="1"/>
    <col min="5" max="5" width="15.3046875" style="112" customWidth="1"/>
    <col min="6" max="6" width="14.53515625" style="112" customWidth="1"/>
    <col min="7" max="9" width="9.15234375" style="112"/>
    <col min="10" max="10" width="23.69140625" style="112" bestFit="1" customWidth="1"/>
    <col min="11" max="11" width="43.3046875" style="112" customWidth="1"/>
    <col min="12" max="13" width="35.3828125" style="112" bestFit="1" customWidth="1"/>
    <col min="14" max="14" width="15.53515625" style="112" bestFit="1" customWidth="1"/>
    <col min="15" max="15" width="8.53515625" style="112" bestFit="1" customWidth="1"/>
    <col min="16" max="16384" width="9.15234375" style="112"/>
  </cols>
  <sheetData>
    <row r="1" spans="1:6" ht="24.75" customHeight="1" x14ac:dyDescent="0.4">
      <c r="A1" s="113"/>
      <c r="B1" s="150" t="s">
        <v>862</v>
      </c>
      <c r="C1" s="150"/>
    </row>
    <row r="2" spans="1:6" ht="24.75" customHeight="1" x14ac:dyDescent="0.4">
      <c r="A2" s="113"/>
      <c r="B2" s="150" t="s">
        <v>886</v>
      </c>
      <c r="C2" s="150"/>
    </row>
    <row r="3" spans="1:6" ht="24.45" customHeight="1" x14ac:dyDescent="0.4">
      <c r="A3" s="151" t="s">
        <v>900</v>
      </c>
      <c r="B3" s="152"/>
      <c r="C3" s="164"/>
    </row>
    <row r="4" spans="1:6" ht="57" customHeight="1" x14ac:dyDescent="0.4">
      <c r="A4" s="209" t="s">
        <v>883</v>
      </c>
      <c r="B4" s="209" t="s">
        <v>885</v>
      </c>
      <c r="C4" s="210" t="s">
        <v>884</v>
      </c>
    </row>
    <row r="5" spans="1:6" s="188" customFormat="1" ht="22.4" customHeight="1" x14ac:dyDescent="0.4">
      <c r="A5" s="205" t="s">
        <v>889</v>
      </c>
      <c r="B5" s="205" t="s">
        <v>889</v>
      </c>
      <c r="C5" s="206" t="s">
        <v>889</v>
      </c>
    </row>
    <row r="6" spans="1:6" ht="13" customHeight="1" x14ac:dyDescent="0.4">
      <c r="A6" s="121" t="s">
        <v>890</v>
      </c>
      <c r="B6" s="121" t="s">
        <v>890</v>
      </c>
      <c r="C6" s="121" t="s">
        <v>890</v>
      </c>
    </row>
    <row r="7" spans="1:6" ht="29.15" customHeight="1" x14ac:dyDescent="0.4">
      <c r="A7" s="122" t="s">
        <v>898</v>
      </c>
      <c r="B7" s="163" t="s">
        <v>901</v>
      </c>
      <c r="C7" s="120" t="s">
        <v>896</v>
      </c>
    </row>
    <row r="8" spans="1:6" ht="157.30000000000001" customHeight="1" x14ac:dyDescent="0.4">
      <c r="A8" s="232" t="s">
        <v>932</v>
      </c>
      <c r="B8" s="186" t="s">
        <v>892</v>
      </c>
      <c r="C8" s="187" t="s">
        <v>911</v>
      </c>
    </row>
    <row r="9" spans="1:6" ht="20.149999999999999" customHeight="1" x14ac:dyDescent="0.4">
      <c r="A9" s="123" t="s">
        <v>899</v>
      </c>
      <c r="B9" s="165"/>
      <c r="C9" s="124" t="s">
        <v>897</v>
      </c>
    </row>
    <row r="10" spans="1:6" ht="24.75" customHeight="1" x14ac:dyDescent="0.45">
      <c r="A10" s="211" t="s">
        <v>887</v>
      </c>
      <c r="B10" s="211" t="s">
        <v>887</v>
      </c>
      <c r="C10" s="212" t="s">
        <v>887</v>
      </c>
      <c r="D10" s="162"/>
    </row>
    <row r="11" spans="1:6" ht="24.75" customHeight="1" x14ac:dyDescent="0.4">
      <c r="A11" s="120" t="s">
        <v>860</v>
      </c>
      <c r="B11" s="125" t="s">
        <v>858</v>
      </c>
      <c r="C11" s="166" t="s">
        <v>893</v>
      </c>
      <c r="D11" s="114"/>
      <c r="E11" s="114"/>
      <c r="F11" s="114"/>
    </row>
    <row r="12" spans="1:6" ht="24.75" customHeight="1" x14ac:dyDescent="0.4">
      <c r="A12" s="207" t="s">
        <v>888</v>
      </c>
      <c r="B12" s="208" t="s">
        <v>888</v>
      </c>
      <c r="C12" s="207" t="s">
        <v>888</v>
      </c>
      <c r="D12" s="114"/>
      <c r="E12" s="114"/>
      <c r="F12" s="114"/>
    </row>
    <row r="13" spans="1:6" ht="24.75" customHeight="1" x14ac:dyDescent="0.4">
      <c r="A13" s="168" t="s">
        <v>857</v>
      </c>
      <c r="B13" s="126" t="s">
        <v>859</v>
      </c>
      <c r="C13" s="167" t="s">
        <v>894</v>
      </c>
      <c r="D13" s="114"/>
      <c r="E13" s="114"/>
      <c r="F13" s="114"/>
    </row>
    <row r="14" spans="1:6" ht="24.75" customHeight="1" x14ac:dyDescent="0.4">
      <c r="A14" s="207" t="s">
        <v>888</v>
      </c>
      <c r="B14" s="208" t="s">
        <v>888</v>
      </c>
      <c r="C14" s="207" t="s">
        <v>888</v>
      </c>
      <c r="D14" s="114"/>
      <c r="E14" s="114"/>
      <c r="F14" s="114"/>
    </row>
    <row r="15" spans="1:6" ht="24.75" customHeight="1" x14ac:dyDescent="0.4">
      <c r="A15" s="169" t="s">
        <v>891</v>
      </c>
      <c r="B15" s="126" t="s">
        <v>861</v>
      </c>
      <c r="C15" s="167" t="s">
        <v>895</v>
      </c>
      <c r="D15" s="114"/>
      <c r="E15" s="114"/>
      <c r="F15" s="114"/>
    </row>
    <row r="16" spans="1:6" ht="24.75" customHeight="1" x14ac:dyDescent="0.4">
      <c r="A16" s="207" t="s">
        <v>888</v>
      </c>
      <c r="B16" s="208" t="s">
        <v>888</v>
      </c>
      <c r="C16" s="207" t="s">
        <v>888</v>
      </c>
      <c r="D16" s="114"/>
      <c r="E16" s="114"/>
      <c r="F16" s="114"/>
    </row>
    <row r="17" spans="1:9" ht="59.15" customHeight="1" x14ac:dyDescent="0.4">
      <c r="A17" s="231" t="s">
        <v>933</v>
      </c>
      <c r="B17" s="233" t="s">
        <v>903</v>
      </c>
      <c r="C17" s="233" t="s">
        <v>902</v>
      </c>
      <c r="D17" s="128"/>
      <c r="E17" s="128"/>
      <c r="F17" s="128"/>
    </row>
    <row r="18" spans="1:9" ht="24.75" customHeight="1" x14ac:dyDescent="0.4">
      <c r="A18" s="131"/>
      <c r="B18" s="131"/>
      <c r="C18" s="128"/>
      <c r="D18" s="128"/>
      <c r="E18" s="128"/>
      <c r="F18" s="128"/>
    </row>
    <row r="19" spans="1:9" ht="20.6" x14ac:dyDescent="0.4">
      <c r="A19" s="131"/>
      <c r="B19" s="131"/>
      <c r="C19" s="132"/>
      <c r="D19" s="133"/>
      <c r="E19" s="490"/>
      <c r="F19" s="490"/>
    </row>
    <row r="20" spans="1:9" ht="21.75" customHeight="1" x14ac:dyDescent="0.4">
      <c r="A20" s="131"/>
      <c r="B20" s="131"/>
      <c r="C20" s="134"/>
      <c r="D20" s="134"/>
      <c r="E20" s="491"/>
      <c r="F20" s="491"/>
    </row>
    <row r="21" spans="1:9" ht="24.75" customHeight="1" x14ac:dyDescent="0.4">
      <c r="A21" s="127"/>
      <c r="B21" s="127"/>
      <c r="C21" s="135"/>
      <c r="D21" s="135"/>
      <c r="E21" s="135"/>
      <c r="F21" s="135"/>
      <c r="G21" s="115"/>
      <c r="H21" s="115"/>
      <c r="I21" s="115"/>
    </row>
    <row r="22" spans="1:9" ht="25" customHeight="1" x14ac:dyDescent="0.4">
      <c r="A22" s="127"/>
      <c r="B22" s="127"/>
      <c r="C22" s="135"/>
      <c r="D22" s="135"/>
      <c r="E22" s="135"/>
      <c r="F22" s="135"/>
      <c r="G22" s="115"/>
      <c r="H22" s="115"/>
      <c r="I22" s="115"/>
    </row>
    <row r="23" spans="1:9" ht="25" customHeight="1" x14ac:dyDescent="0.4">
      <c r="A23" s="127"/>
      <c r="B23" s="127"/>
      <c r="C23" s="135"/>
      <c r="D23" s="135"/>
      <c r="E23" s="135"/>
      <c r="F23" s="135"/>
      <c r="G23" s="115"/>
      <c r="H23" s="115"/>
      <c r="I23" s="115"/>
    </row>
    <row r="24" spans="1:9" ht="25" customHeight="1" x14ac:dyDescent="0.4">
      <c r="A24" s="127"/>
      <c r="B24" s="128"/>
      <c r="C24" s="135"/>
      <c r="D24" s="135"/>
      <c r="E24" s="135"/>
      <c r="F24" s="135"/>
      <c r="G24" s="115"/>
      <c r="H24" s="115"/>
      <c r="I24" s="115"/>
    </row>
    <row r="25" spans="1:9" ht="25" customHeight="1" x14ac:dyDescent="0.4">
      <c r="A25" s="127"/>
      <c r="B25" s="127"/>
      <c r="C25" s="135"/>
      <c r="D25" s="135"/>
      <c r="E25" s="135"/>
      <c r="F25" s="135"/>
      <c r="G25" s="115"/>
      <c r="H25" s="115"/>
      <c r="I25" s="115"/>
    </row>
    <row r="26" spans="1:9" ht="25" customHeight="1" x14ac:dyDescent="0.4">
      <c r="A26" s="136"/>
      <c r="B26" s="136"/>
      <c r="C26" s="137"/>
      <c r="D26" s="137"/>
      <c r="E26" s="137"/>
      <c r="F26" s="137"/>
      <c r="G26" s="115"/>
      <c r="H26" s="115"/>
      <c r="I26" s="115"/>
    </row>
    <row r="27" spans="1:9" ht="30.75" customHeight="1" x14ac:dyDescent="0.4">
      <c r="A27" s="138"/>
      <c r="B27" s="138"/>
      <c r="C27" s="135"/>
      <c r="D27" s="135"/>
      <c r="E27" s="135"/>
      <c r="F27" s="135"/>
    </row>
    <row r="28" spans="1:9" ht="30.45" customHeight="1" x14ac:dyDescent="0.4">
      <c r="A28" s="135"/>
      <c r="B28" s="135"/>
      <c r="C28" s="135"/>
      <c r="D28" s="135"/>
      <c r="E28" s="135"/>
      <c r="F28" s="135"/>
    </row>
    <row r="29" spans="1:9" ht="25" customHeight="1" x14ac:dyDescent="0.4">
      <c r="A29" s="135"/>
      <c r="B29" s="135"/>
      <c r="C29" s="128"/>
      <c r="D29" s="128"/>
      <c r="E29" s="128"/>
      <c r="F29" s="128"/>
    </row>
    <row r="30" spans="1:9" ht="25" customHeight="1" x14ac:dyDescent="0.4">
      <c r="A30" s="135"/>
      <c r="B30" s="135"/>
      <c r="C30" s="128"/>
      <c r="D30" s="128"/>
      <c r="E30" s="128"/>
      <c r="F30" s="128"/>
    </row>
    <row r="31" spans="1:9" ht="36" customHeight="1" x14ac:dyDescent="0.4">
      <c r="A31" s="135"/>
      <c r="B31" s="135"/>
      <c r="C31" s="139"/>
      <c r="D31" s="139"/>
      <c r="E31" s="139"/>
      <c r="F31" s="139"/>
      <c r="G31" s="113"/>
    </row>
    <row r="32" spans="1:9" ht="33.75" customHeight="1" x14ac:dyDescent="0.4">
      <c r="A32" s="135"/>
      <c r="B32" s="135"/>
      <c r="C32" s="140"/>
      <c r="D32" s="140"/>
      <c r="E32" s="140"/>
      <c r="F32" s="140"/>
      <c r="G32" s="115"/>
      <c r="H32" s="115"/>
      <c r="I32" s="115"/>
    </row>
    <row r="33" spans="1:10" ht="25" customHeight="1" x14ac:dyDescent="0.4">
      <c r="A33" s="137"/>
      <c r="B33" s="137"/>
      <c r="C33" s="133"/>
      <c r="D33" s="133"/>
      <c r="E33" s="133"/>
      <c r="F33" s="133"/>
      <c r="G33" s="115"/>
      <c r="H33" s="115"/>
      <c r="I33" s="115"/>
    </row>
    <row r="34" spans="1:10" ht="25" customHeight="1" x14ac:dyDescent="0.4">
      <c r="A34" s="135"/>
      <c r="B34" s="135"/>
      <c r="C34" s="134"/>
      <c r="D34" s="134"/>
      <c r="E34" s="134"/>
      <c r="F34" s="134"/>
      <c r="G34" s="115"/>
      <c r="H34" s="115"/>
      <c r="I34" s="115"/>
    </row>
    <row r="35" spans="1:10" ht="25" customHeight="1" x14ac:dyDescent="0.4">
      <c r="A35" s="141"/>
      <c r="B35" s="141"/>
      <c r="C35" s="142"/>
      <c r="D35" s="142"/>
      <c r="E35" s="142"/>
      <c r="F35" s="142"/>
      <c r="G35" s="115"/>
      <c r="H35" s="115"/>
      <c r="I35" s="115"/>
    </row>
    <row r="36" spans="1:10" ht="25.5" customHeight="1" x14ac:dyDescent="0.4">
      <c r="A36" s="115"/>
      <c r="B36" s="115"/>
      <c r="C36" s="142"/>
      <c r="D36" s="142"/>
      <c r="E36" s="142"/>
      <c r="F36" s="142"/>
    </row>
    <row r="37" spans="1:10" ht="31.5" customHeight="1" x14ac:dyDescent="0.4">
      <c r="A37" s="115"/>
      <c r="B37" s="115"/>
      <c r="C37" s="142"/>
      <c r="D37" s="142"/>
      <c r="E37" s="142"/>
      <c r="F37" s="142"/>
      <c r="G37" s="113"/>
    </row>
    <row r="38" spans="1:10" x14ac:dyDescent="0.4">
      <c r="A38" s="127"/>
      <c r="B38" s="127"/>
      <c r="C38" s="143"/>
      <c r="D38" s="144"/>
      <c r="E38" s="489"/>
      <c r="F38" s="489"/>
      <c r="G38" s="113"/>
      <c r="J38" s="113"/>
    </row>
    <row r="39" spans="1:10" ht="15.9" x14ac:dyDescent="0.4">
      <c r="A39" s="136"/>
      <c r="B39" s="136"/>
      <c r="C39" s="487"/>
      <c r="D39" s="488"/>
      <c r="E39" s="487"/>
      <c r="F39" s="487"/>
    </row>
    <row r="40" spans="1:10" ht="25.5" customHeight="1" x14ac:dyDescent="0.4">
      <c r="A40" s="136"/>
      <c r="B40" s="136"/>
      <c r="C40" s="487"/>
      <c r="D40" s="488"/>
      <c r="E40" s="487"/>
      <c r="F40" s="487"/>
    </row>
    <row r="41" spans="1:10" ht="25.5" customHeight="1" x14ac:dyDescent="0.4">
      <c r="A41" s="134"/>
      <c r="B41" s="134"/>
      <c r="C41" s="145"/>
      <c r="D41" s="145"/>
      <c r="E41" s="127"/>
      <c r="F41" s="127"/>
    </row>
    <row r="42" spans="1:10" ht="25.5" customHeight="1" x14ac:dyDescent="0.4">
      <c r="A42" s="142"/>
      <c r="B42" s="142"/>
      <c r="C42" s="127"/>
      <c r="D42" s="127"/>
      <c r="E42" s="127"/>
      <c r="F42" s="127"/>
    </row>
    <row r="43" spans="1:10" ht="69.75" customHeight="1" x14ac:dyDescent="0.4">
      <c r="A43" s="146"/>
      <c r="B43" s="146"/>
      <c r="C43" s="127"/>
      <c r="D43" s="129"/>
      <c r="E43" s="129"/>
      <c r="F43" s="129"/>
      <c r="G43" s="115"/>
      <c r="H43" s="115"/>
      <c r="I43" s="115"/>
    </row>
    <row r="44" spans="1:10" ht="27" customHeight="1" x14ac:dyDescent="0.4">
      <c r="A44" s="146"/>
      <c r="B44" s="146"/>
      <c r="C44" s="147"/>
      <c r="D44" s="133"/>
      <c r="E44" s="133"/>
      <c r="F44" s="147"/>
      <c r="I44" s="117"/>
    </row>
    <row r="45" spans="1:10" ht="22.5" customHeight="1" x14ac:dyDescent="0.4">
      <c r="A45" s="143"/>
      <c r="B45" s="143"/>
      <c r="C45" s="148"/>
      <c r="D45" s="148"/>
      <c r="E45" s="148"/>
      <c r="F45" s="148"/>
    </row>
    <row r="46" spans="1:10" ht="25" customHeight="1" x14ac:dyDescent="0.4">
      <c r="A46" s="149"/>
      <c r="B46" s="149"/>
      <c r="C46" s="135"/>
      <c r="D46" s="135"/>
      <c r="E46" s="135"/>
      <c r="F46" s="135"/>
    </row>
    <row r="47" spans="1:10" ht="25" customHeight="1" x14ac:dyDescent="0.4">
      <c r="A47" s="149"/>
      <c r="B47" s="149"/>
      <c r="C47" s="135"/>
      <c r="D47" s="135"/>
      <c r="E47" s="135"/>
      <c r="F47" s="135"/>
    </row>
    <row r="48" spans="1:10" ht="36" customHeight="1" x14ac:dyDescent="0.4">
      <c r="A48" s="116"/>
      <c r="B48" s="130"/>
      <c r="C48" s="135"/>
      <c r="D48" s="135"/>
      <c r="E48" s="135"/>
      <c r="F48" s="135"/>
    </row>
    <row r="49" spans="1:15" ht="27.75" customHeight="1" x14ac:dyDescent="0.4">
      <c r="A49" s="127"/>
      <c r="B49" s="127"/>
      <c r="C49" s="135"/>
      <c r="D49" s="135"/>
      <c r="E49" s="135"/>
      <c r="F49" s="135"/>
    </row>
    <row r="50" spans="1:15" x14ac:dyDescent="0.4">
      <c r="A50" s="127"/>
      <c r="B50" s="127"/>
      <c r="C50" s="128"/>
      <c r="D50" s="128"/>
      <c r="E50" s="128"/>
      <c r="F50" s="128"/>
    </row>
    <row r="51" spans="1:15" ht="15" x14ac:dyDescent="0.4">
      <c r="A51" s="128"/>
      <c r="B51" s="128"/>
      <c r="C51" s="127"/>
      <c r="D51" s="127"/>
      <c r="E51" s="127"/>
      <c r="F51" s="127"/>
      <c r="J51" s="113"/>
      <c r="K51" s="113"/>
      <c r="L51" s="113"/>
      <c r="M51" s="118"/>
      <c r="N51" s="113"/>
      <c r="O51" s="113"/>
    </row>
    <row r="52" spans="1:15" ht="15" x14ac:dyDescent="0.4">
      <c r="A52" s="128"/>
      <c r="B52" s="128"/>
      <c r="C52" s="127"/>
      <c r="D52" s="127"/>
      <c r="E52" s="127"/>
      <c r="F52" s="127"/>
      <c r="J52" s="113"/>
      <c r="K52" s="113"/>
      <c r="L52" s="113"/>
      <c r="M52" s="119"/>
      <c r="N52" s="113"/>
      <c r="O52" s="113"/>
    </row>
    <row r="53" spans="1:15" ht="15" x14ac:dyDescent="0.4">
      <c r="A53" s="128"/>
      <c r="B53" s="128"/>
      <c r="C53" s="127"/>
      <c r="D53" s="127"/>
      <c r="E53" s="127"/>
      <c r="F53" s="127"/>
      <c r="J53" s="113"/>
      <c r="K53" s="113"/>
      <c r="L53" s="113"/>
      <c r="M53" s="119"/>
      <c r="N53" s="113"/>
      <c r="O53" s="113"/>
    </row>
    <row r="54" spans="1:15" ht="15" x14ac:dyDescent="0.4">
      <c r="A54" s="128"/>
      <c r="B54" s="128"/>
      <c r="C54" s="127"/>
      <c r="D54" s="127"/>
      <c r="E54" s="127"/>
      <c r="F54" s="127"/>
      <c r="J54" s="113"/>
      <c r="K54" s="113"/>
      <c r="L54" s="113"/>
      <c r="M54" s="119"/>
      <c r="N54" s="113"/>
      <c r="O54" s="113"/>
    </row>
    <row r="55" spans="1:15" x14ac:dyDescent="0.4">
      <c r="A55" s="128"/>
      <c r="B55" s="128"/>
      <c r="C55" s="127"/>
      <c r="D55" s="127"/>
      <c r="E55" s="127"/>
      <c r="F55" s="127"/>
      <c r="J55" s="113"/>
      <c r="K55" s="113"/>
      <c r="L55" s="113"/>
      <c r="M55" s="113"/>
      <c r="N55" s="113"/>
      <c r="O55" s="113"/>
    </row>
    <row r="56" spans="1:15" x14ac:dyDescent="0.4">
      <c r="A56" s="127"/>
      <c r="B56" s="127"/>
      <c r="C56" s="127"/>
      <c r="D56" s="127"/>
      <c r="E56" s="127"/>
      <c r="F56" s="127"/>
      <c r="J56" s="113"/>
      <c r="K56" s="113"/>
      <c r="L56" s="113"/>
      <c r="M56" s="113"/>
      <c r="N56" s="113"/>
      <c r="O56" s="113"/>
    </row>
  </sheetData>
  <mergeCells count="6">
    <mergeCell ref="C39:C40"/>
    <mergeCell ref="D39:D40"/>
    <mergeCell ref="E39:F40"/>
    <mergeCell ref="E38:F38"/>
    <mergeCell ref="E19:F19"/>
    <mergeCell ref="E20:F20"/>
  </mergeCells>
  <dataValidations count="1">
    <dataValidation type="list" allowBlank="1" showInputMessage="1" showErrorMessage="1" sqref="C41:D41 D39" xr:uid="{00000000-0002-0000-0100-000000000000}">
      <formula1>$M$191:$M$192</formula1>
    </dataValidation>
  </dataValidations>
  <pageMargins left="0.70866141732283472" right="0.70866141732283472" top="0.74803149606299213" bottom="0.74803149606299213" header="0.31496062992125984" footer="0.31496062992125984"/>
  <pageSetup paperSize="9" scale="3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7" r:id="rId4" name="Check Box 7">
              <controlPr defaultSize="0" autoFill="0" autoLine="0" autoPict="0">
                <anchor moveWithCells="1">
                  <from>
                    <xdr:col>3</xdr:col>
                    <xdr:colOff>228600</xdr:colOff>
                    <xdr:row>44</xdr:row>
                    <xdr:rowOff>65314</xdr:rowOff>
                  </from>
                  <to>
                    <xdr:col>3</xdr:col>
                    <xdr:colOff>609600</xdr:colOff>
                    <xdr:row>44</xdr:row>
                    <xdr:rowOff>239486</xdr:rowOff>
                  </to>
                </anchor>
              </controlPr>
            </control>
          </mc:Choice>
        </mc:AlternateContent>
        <mc:AlternateContent xmlns:mc="http://schemas.openxmlformats.org/markup-compatibility/2006">
          <mc:Choice Requires="x14">
            <control shapeId="5128" r:id="rId5" name="Check Box 8">
              <controlPr defaultSize="0" autoFill="0" autoLine="0" autoPict="0">
                <anchor moveWithCells="1">
                  <from>
                    <xdr:col>3</xdr:col>
                    <xdr:colOff>707571</xdr:colOff>
                    <xdr:row>44</xdr:row>
                    <xdr:rowOff>87086</xdr:rowOff>
                  </from>
                  <to>
                    <xdr:col>3</xdr:col>
                    <xdr:colOff>1028700</xdr:colOff>
                    <xdr:row>44</xdr:row>
                    <xdr:rowOff>217714</xdr:rowOff>
                  </to>
                </anchor>
              </controlPr>
            </control>
          </mc:Choice>
        </mc:AlternateContent>
        <mc:AlternateContent xmlns:mc="http://schemas.openxmlformats.org/markup-compatibility/2006">
          <mc:Choice Requires="x14">
            <control shapeId="5129" r:id="rId6" name="Check Box 9">
              <controlPr defaultSize="0" autoFill="0" autoLine="0" autoPict="0">
                <anchor moveWithCells="1">
                  <from>
                    <xdr:col>4</xdr:col>
                    <xdr:colOff>114300</xdr:colOff>
                    <xdr:row>44</xdr:row>
                    <xdr:rowOff>76200</xdr:rowOff>
                  </from>
                  <to>
                    <xdr:col>4</xdr:col>
                    <xdr:colOff>495300</xdr:colOff>
                    <xdr:row>44</xdr:row>
                    <xdr:rowOff>239486</xdr:rowOff>
                  </to>
                </anchor>
              </controlPr>
            </control>
          </mc:Choice>
        </mc:AlternateContent>
        <mc:AlternateContent xmlns:mc="http://schemas.openxmlformats.org/markup-compatibility/2006">
          <mc:Choice Requires="x14">
            <control shapeId="5130" r:id="rId7" name="Check Box 10">
              <controlPr defaultSize="0" autoFill="0" autoLine="0" autoPict="0">
                <anchor moveWithCells="1">
                  <from>
                    <xdr:col>4</xdr:col>
                    <xdr:colOff>593271</xdr:colOff>
                    <xdr:row>44</xdr:row>
                    <xdr:rowOff>97971</xdr:rowOff>
                  </from>
                  <to>
                    <xdr:col>4</xdr:col>
                    <xdr:colOff>914400</xdr:colOff>
                    <xdr:row>44</xdr:row>
                    <xdr:rowOff>217714</xdr:rowOff>
                  </to>
                </anchor>
              </controlPr>
            </control>
          </mc:Choice>
        </mc:AlternateContent>
        <mc:AlternateContent xmlns:mc="http://schemas.openxmlformats.org/markup-compatibility/2006">
          <mc:Choice Requires="x14">
            <control shapeId="5131" r:id="rId8" name="Check Box 11">
              <controlPr defaultSize="0" autoFill="0" autoLine="0" autoPict="0">
                <anchor moveWithCells="1">
                  <from>
                    <xdr:col>5</xdr:col>
                    <xdr:colOff>65314</xdr:colOff>
                    <xdr:row>44</xdr:row>
                    <xdr:rowOff>65314</xdr:rowOff>
                  </from>
                  <to>
                    <xdr:col>5</xdr:col>
                    <xdr:colOff>446314</xdr:colOff>
                    <xdr:row>44</xdr:row>
                    <xdr:rowOff>239486</xdr:rowOff>
                  </to>
                </anchor>
              </controlPr>
            </control>
          </mc:Choice>
        </mc:AlternateContent>
        <mc:AlternateContent xmlns:mc="http://schemas.openxmlformats.org/markup-compatibility/2006">
          <mc:Choice Requires="x14">
            <control shapeId="5132" r:id="rId9" name="Check Box 12">
              <controlPr defaultSize="0" autoFill="0" autoLine="0" autoPict="0">
                <anchor moveWithCells="1">
                  <from>
                    <xdr:col>5</xdr:col>
                    <xdr:colOff>544286</xdr:colOff>
                    <xdr:row>44</xdr:row>
                    <xdr:rowOff>87086</xdr:rowOff>
                  </from>
                  <to>
                    <xdr:col>5</xdr:col>
                    <xdr:colOff>865414</xdr:colOff>
                    <xdr:row>44</xdr:row>
                    <xdr:rowOff>217714</xdr:rowOff>
                  </to>
                </anchor>
              </controlPr>
            </control>
          </mc:Choice>
        </mc:AlternateContent>
        <mc:AlternateContent xmlns:mc="http://schemas.openxmlformats.org/markup-compatibility/2006">
          <mc:Choice Requires="x14">
            <control shapeId="5133" r:id="rId10" name="Check Box 13">
              <controlPr defaultSize="0" autoFill="0" autoLine="0" autoPict="0">
                <anchor moveWithCells="1">
                  <from>
                    <xdr:col>1</xdr:col>
                    <xdr:colOff>468086</xdr:colOff>
                    <xdr:row>39</xdr:row>
                    <xdr:rowOff>48986</xdr:rowOff>
                  </from>
                  <to>
                    <xdr:col>1</xdr:col>
                    <xdr:colOff>903514</xdr:colOff>
                    <xdr:row>39</xdr:row>
                    <xdr:rowOff>217714</xdr:rowOff>
                  </to>
                </anchor>
              </controlPr>
            </control>
          </mc:Choice>
        </mc:AlternateContent>
        <mc:AlternateContent xmlns:mc="http://schemas.openxmlformats.org/markup-compatibility/2006">
          <mc:Choice Requires="x14">
            <control shapeId="5134" r:id="rId11" name="Check Box 14">
              <controlPr defaultSize="0" autoFill="0" autoLine="0" autoPict="0">
                <anchor moveWithCells="1">
                  <from>
                    <xdr:col>1</xdr:col>
                    <xdr:colOff>1115786</xdr:colOff>
                    <xdr:row>39</xdr:row>
                    <xdr:rowOff>65314</xdr:rowOff>
                  </from>
                  <to>
                    <xdr:col>1</xdr:col>
                    <xdr:colOff>1371600</xdr:colOff>
                    <xdr:row>39</xdr:row>
                    <xdr:rowOff>190500</xdr:rowOff>
                  </to>
                </anchor>
              </controlPr>
            </control>
          </mc:Choice>
        </mc:AlternateContent>
        <mc:AlternateContent xmlns:mc="http://schemas.openxmlformats.org/markup-compatibility/2006">
          <mc:Choice Requires="x14">
            <control shapeId="5135" r:id="rId12" name="Check Box 15">
              <controlPr defaultSize="0" autoFill="0" autoLine="0" autoPict="0">
                <anchor moveWithCells="1">
                  <from>
                    <xdr:col>2</xdr:col>
                    <xdr:colOff>419100</xdr:colOff>
                    <xdr:row>44</xdr:row>
                    <xdr:rowOff>65314</xdr:rowOff>
                  </from>
                  <to>
                    <xdr:col>2</xdr:col>
                    <xdr:colOff>800100</xdr:colOff>
                    <xdr:row>44</xdr:row>
                    <xdr:rowOff>239486</xdr:rowOff>
                  </to>
                </anchor>
              </controlPr>
            </control>
          </mc:Choice>
        </mc:AlternateContent>
        <mc:AlternateContent xmlns:mc="http://schemas.openxmlformats.org/markup-compatibility/2006">
          <mc:Choice Requires="x14">
            <control shapeId="5136" r:id="rId13" name="Check Box 16">
              <controlPr defaultSize="0" autoFill="0" autoLine="0" autoPict="0">
                <anchor moveWithCells="1">
                  <from>
                    <xdr:col>2</xdr:col>
                    <xdr:colOff>898071</xdr:colOff>
                    <xdr:row>44</xdr:row>
                    <xdr:rowOff>87086</xdr:rowOff>
                  </from>
                  <to>
                    <xdr:col>2</xdr:col>
                    <xdr:colOff>1219200</xdr:colOff>
                    <xdr:row>44</xdr:row>
                    <xdr:rowOff>217714</xdr:rowOff>
                  </to>
                </anchor>
              </controlPr>
            </control>
          </mc:Choice>
        </mc:AlternateContent>
        <mc:AlternateContent xmlns:mc="http://schemas.openxmlformats.org/markup-compatibility/2006">
          <mc:Choice Requires="x14">
            <control shapeId="5137" r:id="rId14" name="Check Box 17">
              <controlPr defaultSize="0" autoFill="0" autoLine="0" autoPict="0">
                <anchor moveWithCells="1">
                  <from>
                    <xdr:col>1</xdr:col>
                    <xdr:colOff>381000</xdr:colOff>
                    <xdr:row>50</xdr:row>
                    <xdr:rowOff>0</xdr:rowOff>
                  </from>
                  <to>
                    <xdr:col>1</xdr:col>
                    <xdr:colOff>800100</xdr:colOff>
                    <xdr:row>50</xdr:row>
                    <xdr:rowOff>179614</xdr:rowOff>
                  </to>
                </anchor>
              </controlPr>
            </control>
          </mc:Choice>
        </mc:AlternateContent>
        <mc:AlternateContent xmlns:mc="http://schemas.openxmlformats.org/markup-compatibility/2006">
          <mc:Choice Requires="x14">
            <control shapeId="5138" r:id="rId15" name="Check Box 18">
              <controlPr defaultSize="0" autoFill="0" autoLine="0" autoPict="0">
                <anchor moveWithCells="1">
                  <from>
                    <xdr:col>1</xdr:col>
                    <xdr:colOff>952500</xdr:colOff>
                    <xdr:row>50</xdr:row>
                    <xdr:rowOff>0</xdr:rowOff>
                  </from>
                  <to>
                    <xdr:col>1</xdr:col>
                    <xdr:colOff>1208314</xdr:colOff>
                    <xdr:row>50</xdr:row>
                    <xdr:rowOff>141514</xdr:rowOff>
                  </to>
                </anchor>
              </controlPr>
            </control>
          </mc:Choice>
        </mc:AlternateContent>
        <mc:AlternateContent xmlns:mc="http://schemas.openxmlformats.org/markup-compatibility/2006">
          <mc:Choice Requires="x14">
            <control shapeId="5141" r:id="rId16" name="Check Box 21">
              <controlPr defaultSize="0" autoFill="0" autoLine="0" autoPict="0">
                <anchor moveWithCells="1">
                  <from>
                    <xdr:col>0</xdr:col>
                    <xdr:colOff>3162300</xdr:colOff>
                    <xdr:row>4</xdr:row>
                    <xdr:rowOff>48986</xdr:rowOff>
                  </from>
                  <to>
                    <xdr:col>0</xdr:col>
                    <xdr:colOff>3592286</xdr:colOff>
                    <xdr:row>4</xdr:row>
                    <xdr:rowOff>239486</xdr:rowOff>
                  </to>
                </anchor>
              </controlPr>
            </control>
          </mc:Choice>
        </mc:AlternateContent>
        <mc:AlternateContent xmlns:mc="http://schemas.openxmlformats.org/markup-compatibility/2006">
          <mc:Choice Requires="x14">
            <control shapeId="5142" r:id="rId17" name="Check Box 22">
              <controlPr defaultSize="0" autoFill="0" autoLine="0" autoPict="0">
                <anchor moveWithCells="1">
                  <from>
                    <xdr:col>0</xdr:col>
                    <xdr:colOff>3592286</xdr:colOff>
                    <xdr:row>4</xdr:row>
                    <xdr:rowOff>21771</xdr:rowOff>
                  </from>
                  <to>
                    <xdr:col>0</xdr:col>
                    <xdr:colOff>3924300</xdr:colOff>
                    <xdr:row>4</xdr:row>
                    <xdr:rowOff>277586</xdr:rowOff>
                  </to>
                </anchor>
              </controlPr>
            </control>
          </mc:Choice>
        </mc:AlternateContent>
        <mc:AlternateContent xmlns:mc="http://schemas.openxmlformats.org/markup-compatibility/2006">
          <mc:Choice Requires="x14">
            <control shapeId="5144" r:id="rId18" name="Check Box 24">
              <controlPr defaultSize="0" autoFill="0" autoLine="0" autoPict="0">
                <anchor moveWithCells="1">
                  <from>
                    <xdr:col>1</xdr:col>
                    <xdr:colOff>3162300</xdr:colOff>
                    <xdr:row>4</xdr:row>
                    <xdr:rowOff>48986</xdr:rowOff>
                  </from>
                  <to>
                    <xdr:col>1</xdr:col>
                    <xdr:colOff>3592286</xdr:colOff>
                    <xdr:row>4</xdr:row>
                    <xdr:rowOff>239486</xdr:rowOff>
                  </to>
                </anchor>
              </controlPr>
            </control>
          </mc:Choice>
        </mc:AlternateContent>
        <mc:AlternateContent xmlns:mc="http://schemas.openxmlformats.org/markup-compatibility/2006">
          <mc:Choice Requires="x14">
            <control shapeId="5145" r:id="rId19" name="Check Box 25">
              <controlPr defaultSize="0" autoFill="0" autoLine="0" autoPict="0">
                <anchor moveWithCells="1">
                  <from>
                    <xdr:col>1</xdr:col>
                    <xdr:colOff>3592286</xdr:colOff>
                    <xdr:row>4</xdr:row>
                    <xdr:rowOff>21771</xdr:rowOff>
                  </from>
                  <to>
                    <xdr:col>1</xdr:col>
                    <xdr:colOff>3924300</xdr:colOff>
                    <xdr:row>4</xdr:row>
                    <xdr:rowOff>277586</xdr:rowOff>
                  </to>
                </anchor>
              </controlPr>
            </control>
          </mc:Choice>
        </mc:AlternateContent>
        <mc:AlternateContent xmlns:mc="http://schemas.openxmlformats.org/markup-compatibility/2006">
          <mc:Choice Requires="x14">
            <control shapeId="5146" r:id="rId20" name="Check Box 26">
              <controlPr defaultSize="0" autoFill="0" autoLine="0" autoPict="0">
                <anchor moveWithCells="1">
                  <from>
                    <xdr:col>2</xdr:col>
                    <xdr:colOff>3162300</xdr:colOff>
                    <xdr:row>4</xdr:row>
                    <xdr:rowOff>48986</xdr:rowOff>
                  </from>
                  <to>
                    <xdr:col>2</xdr:col>
                    <xdr:colOff>3592286</xdr:colOff>
                    <xdr:row>4</xdr:row>
                    <xdr:rowOff>239486</xdr:rowOff>
                  </to>
                </anchor>
              </controlPr>
            </control>
          </mc:Choice>
        </mc:AlternateContent>
        <mc:AlternateContent xmlns:mc="http://schemas.openxmlformats.org/markup-compatibility/2006">
          <mc:Choice Requires="x14">
            <control shapeId="5147" r:id="rId21" name="Check Box 27">
              <controlPr defaultSize="0" autoFill="0" autoLine="0" autoPict="0">
                <anchor moveWithCells="1">
                  <from>
                    <xdr:col>2</xdr:col>
                    <xdr:colOff>3592286</xdr:colOff>
                    <xdr:row>4</xdr:row>
                    <xdr:rowOff>21771</xdr:rowOff>
                  </from>
                  <to>
                    <xdr:col>2</xdr:col>
                    <xdr:colOff>3924300</xdr:colOff>
                    <xdr:row>4</xdr:row>
                    <xdr:rowOff>277586</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O41"/>
  <sheetViews>
    <sheetView topLeftCell="C1" zoomScale="90" zoomScaleNormal="90" workbookViewId="0">
      <selection activeCell="F32" sqref="F32"/>
    </sheetView>
  </sheetViews>
  <sheetFormatPr defaultRowHeight="12.45" x14ac:dyDescent="0.3"/>
  <cols>
    <col min="1" max="1" width="11.3046875" hidden="1" customWidth="1"/>
    <col min="2" max="2" width="4" hidden="1" customWidth="1"/>
    <col min="3" max="3" width="43.3828125" customWidth="1"/>
    <col min="4" max="4" width="10.69140625" customWidth="1"/>
    <col min="5" max="5" width="9.3828125" customWidth="1"/>
    <col min="6" max="6" width="10.53515625" customWidth="1"/>
    <col min="9" max="9" width="11.84375" customWidth="1"/>
    <col min="10" max="10" width="22.69140625" customWidth="1"/>
    <col min="11" max="11" width="14.15234375" customWidth="1"/>
    <col min="15" max="16" width="9" customWidth="1"/>
    <col min="18" max="18" width="15.3046875" customWidth="1"/>
  </cols>
  <sheetData>
    <row r="2" spans="1:15" x14ac:dyDescent="0.3">
      <c r="I2" s="89"/>
    </row>
    <row r="3" spans="1:15" x14ac:dyDescent="0.3">
      <c r="H3" t="s">
        <v>841</v>
      </c>
    </row>
    <row r="5" spans="1:15" x14ac:dyDescent="0.3">
      <c r="H5" s="216"/>
      <c r="I5" s="170" t="s">
        <v>842</v>
      </c>
      <c r="J5" s="171"/>
    </row>
    <row r="6" spans="1:15" x14ac:dyDescent="0.3">
      <c r="H6" s="213"/>
      <c r="I6" s="494" t="s">
        <v>852</v>
      </c>
      <c r="J6" s="495"/>
    </row>
    <row r="8" spans="1:15" x14ac:dyDescent="0.3">
      <c r="C8" s="219" t="s">
        <v>851</v>
      </c>
      <c r="D8" s="214" t="s">
        <v>40</v>
      </c>
      <c r="E8" s="99"/>
    </row>
    <row r="9" spans="1:15" x14ac:dyDescent="0.3">
      <c r="I9" s="89" t="s">
        <v>923</v>
      </c>
      <c r="L9" s="496"/>
      <c r="M9" s="496"/>
      <c r="O9" s="89"/>
    </row>
    <row r="10" spans="1:15" x14ac:dyDescent="0.3">
      <c r="A10" t="s">
        <v>831</v>
      </c>
      <c r="B10" t="s">
        <v>832</v>
      </c>
      <c r="C10" s="98" t="s">
        <v>854</v>
      </c>
      <c r="D10" s="217">
        <v>1</v>
      </c>
      <c r="F10" t="s">
        <v>924</v>
      </c>
    </row>
    <row r="11" spans="1:15" x14ac:dyDescent="0.3">
      <c r="C11" s="98" t="s">
        <v>921</v>
      </c>
      <c r="D11" s="215">
        <v>0</v>
      </c>
    </row>
    <row r="12" spans="1:15" x14ac:dyDescent="0.3">
      <c r="A12">
        <v>2</v>
      </c>
      <c r="B12">
        <v>0.2</v>
      </c>
      <c r="C12" s="98" t="s">
        <v>922</v>
      </c>
      <c r="D12" s="215">
        <v>0</v>
      </c>
    </row>
    <row r="13" spans="1:15" ht="12.9" thickBot="1" x14ac:dyDescent="0.35">
      <c r="A13">
        <v>2</v>
      </c>
      <c r="B13">
        <v>0.6</v>
      </c>
      <c r="C13" s="90"/>
      <c r="D13" s="106"/>
      <c r="F13" s="89"/>
    </row>
    <row r="14" spans="1:15" ht="12.9" thickBot="1" x14ac:dyDescent="0.35">
      <c r="A14">
        <v>4</v>
      </c>
      <c r="B14">
        <v>0.41666667000000002</v>
      </c>
      <c r="C14" s="218" t="s">
        <v>904</v>
      </c>
      <c r="D14" s="497">
        <v>30000</v>
      </c>
      <c r="E14" s="498"/>
      <c r="F14" s="498"/>
      <c r="G14" s="499"/>
    </row>
    <row r="15" spans="1:15" ht="12.45" customHeight="1" x14ac:dyDescent="0.3">
      <c r="C15" s="105"/>
      <c r="D15" s="191" t="s">
        <v>844</v>
      </c>
      <c r="E15" s="192"/>
      <c r="F15" s="193" t="s">
        <v>845</v>
      </c>
      <c r="G15" s="194"/>
      <c r="I15" s="172" t="s">
        <v>874</v>
      </c>
      <c r="J15" s="172" t="s">
        <v>905</v>
      </c>
      <c r="O15" s="89"/>
    </row>
    <row r="16" spans="1:15" ht="14.15" x14ac:dyDescent="0.3">
      <c r="C16" s="102" t="s">
        <v>843</v>
      </c>
      <c r="D16" s="502">
        <f>D11</f>
        <v>0</v>
      </c>
      <c r="E16" s="503"/>
      <c r="F16" s="500">
        <f>D12</f>
        <v>0</v>
      </c>
      <c r="G16" s="501"/>
      <c r="I16" s="172" t="s">
        <v>906</v>
      </c>
      <c r="J16" s="172" t="s">
        <v>908</v>
      </c>
      <c r="O16" s="89"/>
    </row>
    <row r="17" spans="1:13" x14ac:dyDescent="0.3">
      <c r="C17" s="506" t="s">
        <v>850</v>
      </c>
      <c r="D17" s="506"/>
      <c r="E17" s="506"/>
      <c r="F17" s="506"/>
      <c r="G17" s="506"/>
      <c r="I17" s="172" t="s">
        <v>871</v>
      </c>
      <c r="J17" s="172" t="s">
        <v>909</v>
      </c>
    </row>
    <row r="18" spans="1:13" x14ac:dyDescent="0.3">
      <c r="C18" s="103"/>
      <c r="D18" s="505" t="s">
        <v>846</v>
      </c>
      <c r="E18" s="505"/>
      <c r="F18" s="504" t="s">
        <v>845</v>
      </c>
      <c r="G18" s="504"/>
      <c r="I18" s="172" t="s">
        <v>872</v>
      </c>
      <c r="J18" s="172" t="s">
        <v>907</v>
      </c>
    </row>
    <row r="19" spans="1:13" x14ac:dyDescent="0.3">
      <c r="C19" s="104"/>
      <c r="D19" s="104" t="s">
        <v>847</v>
      </c>
      <c r="E19" s="111" t="s">
        <v>853</v>
      </c>
      <c r="F19" s="104" t="s">
        <v>847</v>
      </c>
      <c r="G19" s="111" t="s">
        <v>853</v>
      </c>
      <c r="I19" s="172" t="s">
        <v>873</v>
      </c>
      <c r="J19" s="172" t="s">
        <v>910</v>
      </c>
    </row>
    <row r="20" spans="1:13" x14ac:dyDescent="0.3">
      <c r="C20" s="100" t="s">
        <v>834</v>
      </c>
      <c r="D20" s="226">
        <f>((D14*0.2)*D10*(1-D16)/2)</f>
        <v>3000</v>
      </c>
      <c r="E20" s="226">
        <f>D20*A29</f>
        <v>6000</v>
      </c>
      <c r="F20" s="227">
        <f>((D14*0.2)*D10*(1-F16)/2)</f>
        <v>3000</v>
      </c>
      <c r="G20" s="228">
        <f>F20*A29</f>
        <v>6000</v>
      </c>
    </row>
    <row r="21" spans="1:13" x14ac:dyDescent="0.3">
      <c r="C21" s="100" t="s">
        <v>835</v>
      </c>
      <c r="D21" s="226">
        <f>D20*B30</f>
        <v>1800</v>
      </c>
      <c r="E21" s="226">
        <f>D21*A30</f>
        <v>3600</v>
      </c>
      <c r="F21" s="227">
        <f>F20*B30</f>
        <v>1800</v>
      </c>
      <c r="G21" s="228">
        <f>F21*A30</f>
        <v>3600</v>
      </c>
    </row>
    <row r="22" spans="1:13" x14ac:dyDescent="0.3">
      <c r="C22" s="100" t="s">
        <v>848</v>
      </c>
      <c r="D22" s="226">
        <f>D21*B31</f>
        <v>750.00000599999998</v>
      </c>
      <c r="E22" s="226">
        <f>D22*A31</f>
        <v>3000.0000239999999</v>
      </c>
      <c r="F22" s="227">
        <f>F21*B31</f>
        <v>750.00000599999998</v>
      </c>
      <c r="G22" s="228">
        <f>F22*A31</f>
        <v>3000.0000239999999</v>
      </c>
    </row>
    <row r="23" spans="1:13" ht="12.9" thickBot="1" x14ac:dyDescent="0.35">
      <c r="C23" s="101" t="s">
        <v>849</v>
      </c>
      <c r="D23" s="229">
        <f>D22*B32</f>
        <v>300.00000240000003</v>
      </c>
      <c r="E23" s="229">
        <f>D23*A32</f>
        <v>2400.0000192000002</v>
      </c>
      <c r="F23" s="230">
        <f>F22*B32</f>
        <v>300.00000240000003</v>
      </c>
      <c r="G23" s="230">
        <f>F23*A32</f>
        <v>2400.0000192000002</v>
      </c>
    </row>
    <row r="24" spans="1:13" x14ac:dyDescent="0.3">
      <c r="C24" s="220" t="s">
        <v>930</v>
      </c>
      <c r="E24" s="222">
        <f>SUM(E20:E23)</f>
        <v>15000.000043200002</v>
      </c>
      <c r="F24" s="223"/>
      <c r="G24" s="222">
        <f>SUM(G20:G23)</f>
        <v>15000.000043200002</v>
      </c>
    </row>
    <row r="25" spans="1:13" x14ac:dyDescent="0.3">
      <c r="C25" s="220" t="s">
        <v>931</v>
      </c>
      <c r="E25" s="224">
        <f>E24*2</f>
        <v>30000.000086400003</v>
      </c>
      <c r="F25" s="223"/>
      <c r="G25" s="225">
        <f>G24*2</f>
        <v>30000.000086400003</v>
      </c>
    </row>
    <row r="26" spans="1:13" x14ac:dyDescent="0.3">
      <c r="C26" s="220"/>
      <c r="E26" s="224"/>
      <c r="F26" s="223"/>
      <c r="G26" s="225"/>
    </row>
    <row r="27" spans="1:13" x14ac:dyDescent="0.3">
      <c r="C27" s="493" t="s">
        <v>856</v>
      </c>
      <c r="D27" s="493"/>
      <c r="E27" s="493"/>
      <c r="F27" s="493"/>
      <c r="G27" s="493"/>
      <c r="H27" s="493"/>
      <c r="I27" s="493"/>
      <c r="J27" s="493"/>
      <c r="K27" s="493"/>
      <c r="L27" s="493"/>
      <c r="M27" s="493"/>
    </row>
    <row r="28" spans="1:13" x14ac:dyDescent="0.3">
      <c r="C28" s="492" t="s">
        <v>855</v>
      </c>
      <c r="D28" s="492"/>
      <c r="E28" s="492"/>
      <c r="F28" s="492"/>
      <c r="G28" s="492"/>
      <c r="H28" s="492"/>
      <c r="I28" s="492"/>
      <c r="J28" s="492"/>
      <c r="K28" s="492"/>
      <c r="L28" s="492"/>
      <c r="M28" s="492"/>
    </row>
    <row r="29" spans="1:13" x14ac:dyDescent="0.3">
      <c r="A29">
        <v>2</v>
      </c>
      <c r="B29">
        <v>0.2</v>
      </c>
      <c r="C29" s="492"/>
      <c r="D29" s="492"/>
      <c r="E29" s="492"/>
      <c r="F29" s="492"/>
      <c r="G29" s="492"/>
      <c r="H29" s="492"/>
      <c r="I29" s="492"/>
      <c r="J29" s="492"/>
      <c r="K29" s="492"/>
      <c r="L29" s="492"/>
      <c r="M29" s="492"/>
    </row>
    <row r="30" spans="1:13" x14ac:dyDescent="0.3">
      <c r="A30">
        <v>2</v>
      </c>
      <c r="B30">
        <v>0.6</v>
      </c>
      <c r="C30" s="492"/>
      <c r="D30" s="492"/>
      <c r="E30" s="492"/>
      <c r="F30" s="492"/>
      <c r="G30" s="492"/>
      <c r="H30" s="492"/>
      <c r="I30" s="492"/>
      <c r="J30" s="492"/>
      <c r="K30" s="492"/>
      <c r="L30" s="492"/>
      <c r="M30" s="492"/>
    </row>
    <row r="31" spans="1:13" x14ac:dyDescent="0.3">
      <c r="A31">
        <v>4</v>
      </c>
      <c r="B31">
        <v>0.41666667000000002</v>
      </c>
    </row>
    <row r="32" spans="1:13" x14ac:dyDescent="0.3">
      <c r="A32">
        <v>8</v>
      </c>
      <c r="B32">
        <v>0.4</v>
      </c>
    </row>
    <row r="33" spans="3:13" ht="8.15" customHeight="1" x14ac:dyDescent="0.3"/>
    <row r="34" spans="3:13" x14ac:dyDescent="0.3">
      <c r="C34" s="90"/>
      <c r="D34" s="89"/>
    </row>
    <row r="35" spans="3:13" ht="12.45" customHeight="1" x14ac:dyDescent="0.3"/>
    <row r="36" spans="3:13" ht="12.45" customHeight="1" x14ac:dyDescent="0.3"/>
    <row r="39" spans="3:13" x14ac:dyDescent="0.3">
      <c r="C39" s="91"/>
      <c r="D39" s="91"/>
      <c r="E39" s="91"/>
      <c r="F39" s="91"/>
      <c r="G39" s="91"/>
      <c r="H39" s="91"/>
      <c r="I39" s="91"/>
      <c r="J39" s="91"/>
      <c r="K39" s="91"/>
      <c r="L39" s="91"/>
      <c r="M39" s="91"/>
    </row>
    <row r="40" spans="3:13" x14ac:dyDescent="0.3">
      <c r="C40" s="107"/>
    </row>
    <row r="41" spans="3:13" x14ac:dyDescent="0.3">
      <c r="C41" s="108"/>
    </row>
  </sheetData>
  <mergeCells count="10">
    <mergeCell ref="C28:M30"/>
    <mergeCell ref="C27:M27"/>
    <mergeCell ref="I6:J6"/>
    <mergeCell ref="L9:M9"/>
    <mergeCell ref="D14:G14"/>
    <mergeCell ref="F16:G16"/>
    <mergeCell ref="D16:E16"/>
    <mergeCell ref="F18:G18"/>
    <mergeCell ref="D18:E18"/>
    <mergeCell ref="C17:G17"/>
  </mergeCells>
  <pageMargins left="0.70866141732283472" right="0.70866141732283472" top="0.74803149606299213" bottom="0.74803149606299213" header="0.31496062992125984" footer="0.31496062992125984"/>
  <pageSetup paperSize="9" scale="8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Sheet1!$A$11:$A$19</xm:f>
          </x14:formula1>
          <xm:sqref>D8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D7587-B17B-40F2-B9AC-F7F39F7A6BF0}">
  <dimension ref="A1:D19"/>
  <sheetViews>
    <sheetView workbookViewId="0">
      <selection activeCell="H24" sqref="H24"/>
    </sheetView>
  </sheetViews>
  <sheetFormatPr defaultRowHeight="12.45" x14ac:dyDescent="0.3"/>
  <sheetData>
    <row r="1" spans="1:4" ht="12.9" thickBot="1" x14ac:dyDescent="0.35"/>
    <row r="2" spans="1:4" ht="12.9" thickBot="1" x14ac:dyDescent="0.35">
      <c r="A2" s="92" t="s">
        <v>833</v>
      </c>
      <c r="B2" s="109" t="s">
        <v>838</v>
      </c>
      <c r="C2" s="110" t="s">
        <v>853</v>
      </c>
    </row>
    <row r="3" spans="1:4" x14ac:dyDescent="0.3">
      <c r="A3" s="93" t="s">
        <v>834</v>
      </c>
      <c r="B3" s="94">
        <f>(('Tax + currency (PM tournaments)'!D14*0.2)*'Tax + currency (PM tournaments)'!D10*(1-'Tax + currency (PM tournaments)'!D11)/2)</f>
        <v>3000</v>
      </c>
      <c r="C3" s="95">
        <f>B3*'Tax + currency (PM tournaments)'!A12</f>
        <v>6000</v>
      </c>
    </row>
    <row r="4" spans="1:4" x14ac:dyDescent="0.3">
      <c r="A4" s="93" t="s">
        <v>835</v>
      </c>
      <c r="B4" s="94">
        <f>B3*0.6</f>
        <v>1800</v>
      </c>
      <c r="C4" s="95">
        <f>B4*'Tax + currency (PM tournaments)'!A13</f>
        <v>3600</v>
      </c>
    </row>
    <row r="5" spans="1:4" x14ac:dyDescent="0.3">
      <c r="A5" s="93" t="s">
        <v>836</v>
      </c>
      <c r="B5" s="189">
        <f>B4*'Tax + currency (PM tournaments)'!B14</f>
        <v>750.00000599999998</v>
      </c>
      <c r="C5" s="95">
        <f>B5*'Tax + currency (PM tournaments)'!A14</f>
        <v>3000.0000239999999</v>
      </c>
    </row>
    <row r="6" spans="1:4" ht="12.9" thickBot="1" x14ac:dyDescent="0.35">
      <c r="A6" s="96" t="s">
        <v>837</v>
      </c>
      <c r="B6" s="190" t="e">
        <f>B5*'Tax + currency (PM tournaments)'!#REF!</f>
        <v>#REF!</v>
      </c>
      <c r="C6" s="97" t="e">
        <f>B6*'Tax + currency (PM tournaments)'!#REF!</f>
        <v>#REF!</v>
      </c>
    </row>
    <row r="7" spans="1:4" x14ac:dyDescent="0.3">
      <c r="B7" t="e">
        <f>SUM(#REF!)</f>
        <v>#REF!</v>
      </c>
      <c r="C7" t="e">
        <f>SUM(#REF!)</f>
        <v>#REF!</v>
      </c>
      <c r="D7" t="e">
        <f>SUM(#REF!)</f>
        <v>#REF!</v>
      </c>
    </row>
    <row r="9" spans="1:4" x14ac:dyDescent="0.3">
      <c r="A9" s="89" t="s">
        <v>925</v>
      </c>
    </row>
    <row r="11" spans="1:4" x14ac:dyDescent="0.3">
      <c r="A11" s="221" t="s">
        <v>40</v>
      </c>
    </row>
    <row r="12" spans="1:4" x14ac:dyDescent="0.3">
      <c r="A12" s="221" t="s">
        <v>41</v>
      </c>
    </row>
    <row r="13" spans="1:4" x14ac:dyDescent="0.3">
      <c r="A13" s="221" t="s">
        <v>357</v>
      </c>
    </row>
    <row r="14" spans="1:4" x14ac:dyDescent="0.3">
      <c r="A14" s="221" t="s">
        <v>277</v>
      </c>
    </row>
    <row r="15" spans="1:4" x14ac:dyDescent="0.3">
      <c r="A15" s="221" t="s">
        <v>927</v>
      </c>
    </row>
    <row r="16" spans="1:4" x14ac:dyDescent="0.3">
      <c r="A16" s="221" t="s">
        <v>928</v>
      </c>
    </row>
    <row r="17" spans="1:1" x14ac:dyDescent="0.3">
      <c r="A17" s="221" t="s">
        <v>929</v>
      </c>
    </row>
    <row r="18" spans="1:1" x14ac:dyDescent="0.3">
      <c r="A18" s="221" t="s">
        <v>839</v>
      </c>
    </row>
    <row r="19" spans="1:1" x14ac:dyDescent="0.3">
      <c r="A19" s="221" t="s">
        <v>840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10" ma:contentTypeDescription="Create a new document." ma:contentTypeScope="" ma:versionID="ff1c51fd5cbf008b35b878243c5f8cc3">
  <xsd:schema xmlns:xsd="http://www.w3.org/2001/XMLSchema" xmlns:xs="http://www.w3.org/2001/XMLSchema" xmlns:p="http://schemas.microsoft.com/office/2006/metadata/properties" xmlns:ns2="67fb29e8-14ad-419a-bd74-00354c232728" xmlns:ns3="972a198e-ac10-482e-bded-5ee84ea3039a" targetNamespace="http://schemas.microsoft.com/office/2006/metadata/properties" ma:root="true" ma:fieldsID="40f0a681ecd2571673eff8d4d0ed637c" ns2:_="" ns3:_="">
    <xsd:import namespace="67fb29e8-14ad-419a-bd74-00354c232728"/>
    <xsd:import namespace="972a198e-ac10-482e-bded-5ee84ea303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FD9BCE-F8BC-4395-9AAD-8384A2BECE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fb29e8-14ad-419a-bd74-00354c232728"/>
    <ds:schemaRef ds:uri="972a198e-ac10-482e-bded-5ee84ea30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D18B12-623C-4501-9293-77B1530E1D07}">
  <ds:schemaRefs>
    <ds:schemaRef ds:uri="http://schemas.microsoft.com/sharepoint/v3/contenttype/forms"/>
  </ds:schemaRefs>
</ds:datastoreItem>
</file>

<file path=customXml/itemProps3.xml><?xml version="1.0" encoding="utf-8"?>
<ds:datastoreItem xmlns:ds="http://schemas.openxmlformats.org/officeDocument/2006/customXml" ds:itemID="{8F050BA7-28C1-459D-AFA4-22EAF07F88FC}">
  <ds:schemaRefs>
    <ds:schemaRef ds:uri="67fb29e8-14ad-419a-bd74-00354c232728"/>
    <ds:schemaRef ds:uri="http://schemas.microsoft.com/office/2006/documentManagement/types"/>
    <ds:schemaRef ds:uri="http://www.w3.org/XML/1998/namespace"/>
    <ds:schemaRef ds:uri="http://purl.org/dc/elements/1.1/"/>
    <ds:schemaRef ds:uri="http://schemas.microsoft.com/office/2006/metadata/properties"/>
    <ds:schemaRef ds:uri="972a198e-ac10-482e-bded-5ee84ea3039a"/>
    <ds:schemaRef ds:uri="http://purl.org/dc/term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Application Form</vt:lpstr>
      <vt:lpstr>Bundle Requirements</vt:lpstr>
      <vt:lpstr>Tax + currency (PM tournaments)</vt:lpstr>
      <vt:lpstr>Sheet1</vt:lpstr>
      <vt:lpstr>'Application Form'!Print_Area</vt:lpstr>
      <vt:lpstr>'Bundle Requirements'!Print_Area</vt:lpstr>
    </vt:vector>
  </TitlesOfParts>
  <Company>ITF Licensing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andrews</dc:creator>
  <cp:lastModifiedBy>Katya Moses</cp:lastModifiedBy>
  <cp:lastPrinted>2019-10-29T16:12:14Z</cp:lastPrinted>
  <dcterms:created xsi:type="dcterms:W3CDTF">2005-05-03T15:26:43Z</dcterms:created>
  <dcterms:modified xsi:type="dcterms:W3CDTF">2020-01-03T16:04:21Z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y fmtid="{D5CDD505-2E9C-101B-9397-08002B2CF9AE}" pid="3" name="Order">
    <vt:r8>100</vt:r8>
  </property>
</Properties>
</file>